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\2016-2017\Archi Construite\Construction\"/>
    </mc:Choice>
  </mc:AlternateContent>
  <bookViews>
    <workbookView xWindow="0" yWindow="0" windowWidth="24000" windowHeight="9735"/>
  </bookViews>
  <sheets>
    <sheet name="Complet (osb)" sheetId="1" r:id="rId1"/>
    <sheet name="Commande 1" sheetId="9" r:id="rId2"/>
    <sheet name="Complet (mutliplex-osb)" sheetId="8" r:id="rId3"/>
    <sheet name="Prototype" sheetId="5" r:id="rId4"/>
    <sheet name="Prototype (morceaux détaillés)" sheetId="6" r:id="rId5"/>
    <sheet name="Proto (morceaux)" sheetId="7" r:id="rId6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10" i="9" l="1"/>
  <c r="BC15" i="9"/>
  <c r="BC27" i="9"/>
  <c r="BC32" i="9"/>
  <c r="BC31" i="9"/>
  <c r="BC30" i="9"/>
  <c r="BC21" i="9"/>
  <c r="BC20" i="9"/>
  <c r="BC9" i="9"/>
  <c r="BC7" i="9"/>
  <c r="BC3" i="9"/>
  <c r="BC16" i="9"/>
  <c r="BC13" i="9"/>
  <c r="BC4" i="9"/>
  <c r="BC6" i="9"/>
  <c r="BC12" i="9"/>
  <c r="BC2" i="9"/>
  <c r="L109" i="9"/>
  <c r="L109" i="1"/>
  <c r="L6" i="9"/>
  <c r="N6" i="9"/>
  <c r="P6" i="9"/>
  <c r="L14" i="9"/>
  <c r="N14" i="9"/>
  <c r="P14" i="9"/>
  <c r="L78" i="9"/>
  <c r="N78" i="9"/>
  <c r="P78" i="9"/>
  <c r="L86" i="9"/>
  <c r="N86" i="9"/>
  <c r="P86" i="9"/>
  <c r="L95" i="9"/>
  <c r="N95" i="9"/>
  <c r="P95" i="9"/>
  <c r="L102" i="9"/>
  <c r="N102" i="9"/>
  <c r="P102" i="9"/>
  <c r="P117" i="9"/>
  <c r="N117" i="9"/>
  <c r="L26" i="9"/>
  <c r="N26" i="9"/>
  <c r="P26" i="9"/>
  <c r="L35" i="9"/>
  <c r="N35" i="9"/>
  <c r="P35" i="9"/>
  <c r="L45" i="9"/>
  <c r="N45" i="9"/>
  <c r="P45" i="9"/>
  <c r="L52" i="9"/>
  <c r="N52" i="9"/>
  <c r="P52" i="9"/>
  <c r="L60" i="9"/>
  <c r="N60" i="9"/>
  <c r="P60" i="9"/>
  <c r="L69" i="9"/>
  <c r="N69" i="9"/>
  <c r="P69" i="9"/>
  <c r="P116" i="9"/>
  <c r="N116" i="9"/>
  <c r="L77" i="9"/>
  <c r="N77" i="9"/>
  <c r="P77" i="9"/>
  <c r="L94" i="9"/>
  <c r="N94" i="9"/>
  <c r="P94" i="9"/>
  <c r="L107" i="9"/>
  <c r="N107" i="9"/>
  <c r="P107" i="9"/>
  <c r="N109" i="9"/>
  <c r="P109" i="9"/>
  <c r="L23" i="9"/>
  <c r="N23" i="9"/>
  <c r="P23" i="9"/>
  <c r="L25" i="9"/>
  <c r="N25" i="9"/>
  <c r="P25" i="9"/>
  <c r="L58" i="9"/>
  <c r="N58" i="9"/>
  <c r="P58" i="9"/>
  <c r="L68" i="9"/>
  <c r="N68" i="9"/>
  <c r="P68" i="9"/>
  <c r="L33" i="9"/>
  <c r="N33" i="9"/>
  <c r="P33" i="9"/>
  <c r="L42" i="9"/>
  <c r="N42" i="9"/>
  <c r="P42" i="9"/>
  <c r="L44" i="9"/>
  <c r="N44" i="9"/>
  <c r="P44" i="9"/>
  <c r="L4" i="9"/>
  <c r="N4" i="9"/>
  <c r="P4" i="9"/>
  <c r="L5" i="9"/>
  <c r="N5" i="9"/>
  <c r="P5" i="9"/>
  <c r="L12" i="9"/>
  <c r="N12" i="9"/>
  <c r="P12" i="9"/>
  <c r="L13" i="9"/>
  <c r="N13" i="9"/>
  <c r="P13" i="9"/>
  <c r="L19" i="9"/>
  <c r="N19" i="9"/>
  <c r="P19" i="9"/>
  <c r="L20" i="9"/>
  <c r="N20" i="9"/>
  <c r="P20" i="9"/>
  <c r="L21" i="9"/>
  <c r="N21" i="9"/>
  <c r="P21" i="9"/>
  <c r="L22" i="9"/>
  <c r="N22" i="9"/>
  <c r="P22" i="9"/>
  <c r="L24" i="9"/>
  <c r="N24" i="9"/>
  <c r="P24" i="9"/>
  <c r="L29" i="9"/>
  <c r="N29" i="9"/>
  <c r="P29" i="9"/>
  <c r="L30" i="9"/>
  <c r="N30" i="9"/>
  <c r="P30" i="9"/>
  <c r="L31" i="9"/>
  <c r="N31" i="9"/>
  <c r="P31" i="9"/>
  <c r="L32" i="9"/>
  <c r="N32" i="9"/>
  <c r="P32" i="9"/>
  <c r="L34" i="9"/>
  <c r="N34" i="9"/>
  <c r="P34" i="9"/>
  <c r="L39" i="9"/>
  <c r="N39" i="9"/>
  <c r="P39" i="9"/>
  <c r="L40" i="9"/>
  <c r="N40" i="9"/>
  <c r="P40" i="9"/>
  <c r="L41" i="9"/>
  <c r="N41" i="9"/>
  <c r="P41" i="9"/>
  <c r="L43" i="9"/>
  <c r="N43" i="9"/>
  <c r="P43" i="9"/>
  <c r="L48" i="9"/>
  <c r="N48" i="9"/>
  <c r="P48" i="9"/>
  <c r="L49" i="9"/>
  <c r="N49" i="9"/>
  <c r="P49" i="9"/>
  <c r="L50" i="9"/>
  <c r="N50" i="9"/>
  <c r="P50" i="9"/>
  <c r="L51" i="9"/>
  <c r="N51" i="9"/>
  <c r="P51" i="9"/>
  <c r="L55" i="9"/>
  <c r="N55" i="9"/>
  <c r="P55" i="9"/>
  <c r="L56" i="9"/>
  <c r="N56" i="9"/>
  <c r="P56" i="9"/>
  <c r="L57" i="9"/>
  <c r="N57" i="9"/>
  <c r="P57" i="9"/>
  <c r="L59" i="9"/>
  <c r="N59" i="9"/>
  <c r="P59" i="9"/>
  <c r="L64" i="9"/>
  <c r="N64" i="9"/>
  <c r="P64" i="9"/>
  <c r="L65" i="9"/>
  <c r="N65" i="9"/>
  <c r="P65" i="9"/>
  <c r="L66" i="9"/>
  <c r="N66" i="9"/>
  <c r="P66" i="9"/>
  <c r="L67" i="9"/>
  <c r="N67" i="9"/>
  <c r="P67" i="9"/>
  <c r="L74" i="9"/>
  <c r="N74" i="9"/>
  <c r="P74" i="9"/>
  <c r="L75" i="9"/>
  <c r="N75" i="9"/>
  <c r="P75" i="9"/>
  <c r="L83" i="9"/>
  <c r="N83" i="9"/>
  <c r="P83" i="9"/>
  <c r="L84" i="9"/>
  <c r="N84" i="9"/>
  <c r="P84" i="9"/>
  <c r="L92" i="9"/>
  <c r="N92" i="9"/>
  <c r="P92" i="9"/>
  <c r="L100" i="9"/>
  <c r="N100" i="9"/>
  <c r="P100" i="9"/>
  <c r="P113" i="9"/>
  <c r="N113" i="9"/>
  <c r="L2" i="9"/>
  <c r="N2" i="9"/>
  <c r="P2" i="9"/>
  <c r="L3" i="9"/>
  <c r="N3" i="9"/>
  <c r="P3" i="9"/>
  <c r="L10" i="9"/>
  <c r="N10" i="9"/>
  <c r="P10" i="9"/>
  <c r="L11" i="9"/>
  <c r="N11" i="9"/>
  <c r="P11" i="9"/>
  <c r="L72" i="9"/>
  <c r="N72" i="9"/>
  <c r="P72" i="9"/>
  <c r="L73" i="9"/>
  <c r="N73" i="9"/>
  <c r="P73" i="9"/>
  <c r="L81" i="9"/>
  <c r="N81" i="9"/>
  <c r="P81" i="9"/>
  <c r="L82" i="9"/>
  <c r="N82" i="9"/>
  <c r="P82" i="9"/>
  <c r="L90" i="9"/>
  <c r="N90" i="9"/>
  <c r="P90" i="9"/>
  <c r="L91" i="9"/>
  <c r="N91" i="9"/>
  <c r="P91" i="9"/>
  <c r="L98" i="9"/>
  <c r="N98" i="9"/>
  <c r="P98" i="9"/>
  <c r="L99" i="9"/>
  <c r="N99" i="9"/>
  <c r="P99" i="9"/>
  <c r="P112" i="9"/>
  <c r="N112" i="9"/>
  <c r="P117" i="1"/>
  <c r="P116" i="1"/>
  <c r="N109" i="1"/>
  <c r="P109" i="1"/>
  <c r="P115" i="1"/>
  <c r="P114" i="1"/>
  <c r="P113" i="1"/>
  <c r="P112" i="1"/>
  <c r="N117" i="1"/>
  <c r="N116" i="1"/>
  <c r="N115" i="1"/>
  <c r="N114" i="1"/>
  <c r="N113" i="1"/>
  <c r="N112" i="1"/>
  <c r="L7" i="8"/>
  <c r="N7" i="8"/>
  <c r="P7" i="8"/>
  <c r="L15" i="8"/>
  <c r="N15" i="8"/>
  <c r="P15" i="8"/>
  <c r="L24" i="8"/>
  <c r="N24" i="8"/>
  <c r="P24" i="8"/>
  <c r="L86" i="8"/>
  <c r="N86" i="8"/>
  <c r="P86" i="8"/>
  <c r="L94" i="8"/>
  <c r="N94" i="8"/>
  <c r="P94" i="8"/>
  <c r="L102" i="8"/>
  <c r="N102" i="8"/>
  <c r="P102" i="8"/>
  <c r="L109" i="8"/>
  <c r="N109" i="8"/>
  <c r="P109" i="8"/>
  <c r="P134" i="8"/>
  <c r="N134" i="8"/>
  <c r="L35" i="8"/>
  <c r="N35" i="8"/>
  <c r="P35" i="8"/>
  <c r="L44" i="8"/>
  <c r="N44" i="8"/>
  <c r="P44" i="8"/>
  <c r="L53" i="8"/>
  <c r="N53" i="8"/>
  <c r="P53" i="8"/>
  <c r="L60" i="8"/>
  <c r="N60" i="8"/>
  <c r="P60" i="8"/>
  <c r="L69" i="8"/>
  <c r="N69" i="8"/>
  <c r="P69" i="8"/>
  <c r="L77" i="8"/>
  <c r="N77" i="8"/>
  <c r="P77" i="8"/>
  <c r="P133" i="8"/>
  <c r="N133" i="8"/>
  <c r="L6" i="8"/>
  <c r="N6" i="8"/>
  <c r="P6" i="8"/>
  <c r="L23" i="8"/>
  <c r="N23" i="8"/>
  <c r="P23" i="8"/>
  <c r="L85" i="8"/>
  <c r="N85" i="8"/>
  <c r="P85" i="8"/>
  <c r="L101" i="8"/>
  <c r="N101" i="8"/>
  <c r="P101" i="8"/>
  <c r="L112" i="8"/>
  <c r="N112" i="8"/>
  <c r="P112" i="8"/>
  <c r="P132" i="8"/>
  <c r="N132" i="8"/>
  <c r="L32" i="8"/>
  <c r="N32" i="8"/>
  <c r="P32" i="8"/>
  <c r="L34" i="8"/>
  <c r="N34" i="8"/>
  <c r="P34" i="8"/>
  <c r="L66" i="8"/>
  <c r="N66" i="8"/>
  <c r="P66" i="8"/>
  <c r="L68" i="8"/>
  <c r="N68" i="8"/>
  <c r="P68" i="8"/>
  <c r="L76" i="8"/>
  <c r="N76" i="8"/>
  <c r="P76" i="8"/>
  <c r="L42" i="8"/>
  <c r="N42" i="8"/>
  <c r="P42" i="8"/>
  <c r="L50" i="8"/>
  <c r="N50" i="8"/>
  <c r="P50" i="8"/>
  <c r="L52" i="8"/>
  <c r="N52" i="8"/>
  <c r="P52" i="8"/>
  <c r="P131" i="8"/>
  <c r="N131" i="8"/>
  <c r="L2" i="8"/>
  <c r="N2" i="8"/>
  <c r="P2" i="8"/>
  <c r="L3" i="8"/>
  <c r="N3" i="8"/>
  <c r="P3" i="8"/>
  <c r="L4" i="8"/>
  <c r="N4" i="8"/>
  <c r="P4" i="8"/>
  <c r="L5" i="8"/>
  <c r="N5" i="8"/>
  <c r="P5" i="8"/>
  <c r="L11" i="8"/>
  <c r="N11" i="8"/>
  <c r="P11" i="8"/>
  <c r="L12" i="8"/>
  <c r="N12" i="8"/>
  <c r="P12" i="8"/>
  <c r="L13" i="8"/>
  <c r="N13" i="8"/>
  <c r="P13" i="8"/>
  <c r="L14" i="8"/>
  <c r="N14" i="8"/>
  <c r="P14" i="8"/>
  <c r="L19" i="8"/>
  <c r="N19" i="8"/>
  <c r="P19" i="8"/>
  <c r="L20" i="8"/>
  <c r="N20" i="8"/>
  <c r="P20" i="8"/>
  <c r="L21" i="8"/>
  <c r="N21" i="8"/>
  <c r="P21" i="8"/>
  <c r="L22" i="8"/>
  <c r="N22" i="8"/>
  <c r="P22" i="8"/>
  <c r="L28" i="8"/>
  <c r="N28" i="8"/>
  <c r="P28" i="8"/>
  <c r="L29" i="8"/>
  <c r="N29" i="8"/>
  <c r="P29" i="8"/>
  <c r="L30" i="8"/>
  <c r="N30" i="8"/>
  <c r="P30" i="8"/>
  <c r="L31" i="8"/>
  <c r="N31" i="8"/>
  <c r="P31" i="8"/>
  <c r="L33" i="8"/>
  <c r="N33" i="8"/>
  <c r="P33" i="8"/>
  <c r="L47" i="8"/>
  <c r="N47" i="8"/>
  <c r="P47" i="8"/>
  <c r="L48" i="8"/>
  <c r="N48" i="8"/>
  <c r="P48" i="8"/>
  <c r="L49" i="8"/>
  <c r="N49" i="8"/>
  <c r="P49" i="8"/>
  <c r="L51" i="8"/>
  <c r="N51" i="8"/>
  <c r="P51" i="8"/>
  <c r="L56" i="8"/>
  <c r="N56" i="8"/>
  <c r="P56" i="8"/>
  <c r="L57" i="8"/>
  <c r="N57" i="8"/>
  <c r="P57" i="8"/>
  <c r="L58" i="8"/>
  <c r="N58" i="8"/>
  <c r="P58" i="8"/>
  <c r="L59" i="8"/>
  <c r="N59" i="8"/>
  <c r="P59" i="8"/>
  <c r="L63" i="8"/>
  <c r="N63" i="8"/>
  <c r="P63" i="8"/>
  <c r="L64" i="8"/>
  <c r="N64" i="8"/>
  <c r="P64" i="8"/>
  <c r="L65" i="8"/>
  <c r="N65" i="8"/>
  <c r="P65" i="8"/>
  <c r="L67" i="8"/>
  <c r="N67" i="8"/>
  <c r="P67" i="8"/>
  <c r="L72" i="8"/>
  <c r="N72" i="8"/>
  <c r="P72" i="8"/>
  <c r="L73" i="8"/>
  <c r="N73" i="8"/>
  <c r="P73" i="8"/>
  <c r="L74" i="8"/>
  <c r="N74" i="8"/>
  <c r="P74" i="8"/>
  <c r="L75" i="8"/>
  <c r="N75" i="8"/>
  <c r="P75" i="8"/>
  <c r="L80" i="8"/>
  <c r="N80" i="8"/>
  <c r="P80" i="8"/>
  <c r="L81" i="8"/>
  <c r="N81" i="8"/>
  <c r="P81" i="8"/>
  <c r="L82" i="8"/>
  <c r="N82" i="8"/>
  <c r="P82" i="8"/>
  <c r="L83" i="8"/>
  <c r="N83" i="8"/>
  <c r="P83" i="8"/>
  <c r="L84" i="8"/>
  <c r="N84" i="8"/>
  <c r="P84" i="8"/>
  <c r="L89" i="8"/>
  <c r="N89" i="8"/>
  <c r="P89" i="8"/>
  <c r="L90" i="8"/>
  <c r="N90" i="8"/>
  <c r="P90" i="8"/>
  <c r="L91" i="8"/>
  <c r="N91" i="8"/>
  <c r="P91" i="8"/>
  <c r="L92" i="8"/>
  <c r="N92" i="8"/>
  <c r="P92" i="8"/>
  <c r="L93" i="8"/>
  <c r="N93" i="8"/>
  <c r="P93" i="8"/>
  <c r="L97" i="8"/>
  <c r="N97" i="8"/>
  <c r="P97" i="8"/>
  <c r="L98" i="8"/>
  <c r="N98" i="8"/>
  <c r="P98" i="8"/>
  <c r="L99" i="8"/>
  <c r="N99" i="8"/>
  <c r="P99" i="8"/>
  <c r="L100" i="8"/>
  <c r="N100" i="8"/>
  <c r="P100" i="8"/>
  <c r="L105" i="8"/>
  <c r="N105" i="8"/>
  <c r="P105" i="8"/>
  <c r="L106" i="8"/>
  <c r="N106" i="8"/>
  <c r="P106" i="8"/>
  <c r="L107" i="8"/>
  <c r="N107" i="8"/>
  <c r="P107" i="8"/>
  <c r="L108" i="8"/>
  <c r="N108" i="8"/>
  <c r="P108" i="8"/>
  <c r="P130" i="8"/>
  <c r="N130" i="8"/>
  <c r="L115" i="8"/>
  <c r="N115" i="8"/>
  <c r="P115" i="8"/>
  <c r="L116" i="8"/>
  <c r="N116" i="8"/>
  <c r="P116" i="8"/>
  <c r="L117" i="8"/>
  <c r="N117" i="8"/>
  <c r="P117" i="8"/>
  <c r="L119" i="8"/>
  <c r="N119" i="8"/>
  <c r="P119" i="8"/>
  <c r="L120" i="8"/>
  <c r="N120" i="8"/>
  <c r="P120" i="8"/>
  <c r="L121" i="8"/>
  <c r="N121" i="8"/>
  <c r="P121" i="8"/>
  <c r="L123" i="8"/>
  <c r="N123" i="8"/>
  <c r="P123" i="8"/>
  <c r="P129" i="8"/>
  <c r="N129" i="8"/>
  <c r="L43" i="8"/>
  <c r="N43" i="8"/>
  <c r="P43" i="8"/>
  <c r="L41" i="8"/>
  <c r="N41" i="8"/>
  <c r="P41" i="8"/>
  <c r="L40" i="8"/>
  <c r="N40" i="8"/>
  <c r="P40" i="8"/>
  <c r="L39" i="8"/>
  <c r="N39" i="8"/>
  <c r="P39" i="8"/>
  <c r="L38" i="8"/>
  <c r="N38" i="8"/>
  <c r="P38" i="8"/>
  <c r="L105" i="5"/>
  <c r="L106" i="5"/>
  <c r="P100" i="5"/>
  <c r="P99" i="5"/>
  <c r="P98" i="5"/>
  <c r="P97" i="5"/>
  <c r="P96" i="5"/>
  <c r="P95" i="5"/>
  <c r="N99" i="5"/>
  <c r="N97" i="5"/>
  <c r="N96" i="5"/>
  <c r="L7" i="5"/>
  <c r="N7" i="5"/>
  <c r="P7" i="5"/>
  <c r="L15" i="5"/>
  <c r="N15" i="5"/>
  <c r="P15" i="5"/>
  <c r="L24" i="5"/>
  <c r="N24" i="5"/>
  <c r="P24" i="5"/>
  <c r="L52" i="5"/>
  <c r="N52" i="5"/>
  <c r="P52" i="5"/>
  <c r="L60" i="5"/>
  <c r="N60" i="5"/>
  <c r="P60" i="5"/>
  <c r="L68" i="5"/>
  <c r="N68" i="5"/>
  <c r="P68" i="5"/>
  <c r="L75" i="5"/>
  <c r="N75" i="5"/>
  <c r="P75" i="5"/>
  <c r="N100" i="5"/>
  <c r="L6" i="5"/>
  <c r="N6" i="5"/>
  <c r="P6" i="5"/>
  <c r="L23" i="5"/>
  <c r="N23" i="5"/>
  <c r="P23" i="5"/>
  <c r="L51" i="5"/>
  <c r="N51" i="5"/>
  <c r="P51" i="5"/>
  <c r="L67" i="5"/>
  <c r="N67" i="5"/>
  <c r="P67" i="5"/>
  <c r="L78" i="5"/>
  <c r="N78" i="5"/>
  <c r="P78" i="5"/>
  <c r="N98" i="5"/>
  <c r="L81" i="5"/>
  <c r="N81" i="5"/>
  <c r="P81" i="5"/>
  <c r="L82" i="5"/>
  <c r="N82" i="5"/>
  <c r="P82" i="5"/>
  <c r="L83" i="5"/>
  <c r="N83" i="5"/>
  <c r="P83" i="5"/>
  <c r="L85" i="5"/>
  <c r="N85" i="5"/>
  <c r="P85" i="5"/>
  <c r="L86" i="5"/>
  <c r="N86" i="5"/>
  <c r="P86" i="5"/>
  <c r="L87" i="5"/>
  <c r="N87" i="5"/>
  <c r="P87" i="5"/>
  <c r="L89" i="5"/>
  <c r="N89" i="5"/>
  <c r="P89" i="5"/>
  <c r="N95" i="5"/>
  <c r="L6" i="1"/>
  <c r="N6" i="1"/>
  <c r="P6" i="1"/>
  <c r="L14" i="1"/>
  <c r="N14" i="1"/>
  <c r="P14" i="1"/>
  <c r="L26" i="1"/>
  <c r="N26" i="1"/>
  <c r="P26" i="1"/>
  <c r="L35" i="1"/>
  <c r="N35" i="1"/>
  <c r="P35" i="1"/>
  <c r="L45" i="1"/>
  <c r="N45" i="1"/>
  <c r="P45" i="1"/>
  <c r="L52" i="1"/>
  <c r="N52" i="1"/>
  <c r="P52" i="1"/>
  <c r="L61" i="1"/>
  <c r="N61" i="1"/>
  <c r="P61" i="1"/>
  <c r="L69" i="1"/>
  <c r="N69" i="1"/>
  <c r="P69" i="1"/>
  <c r="L23" i="1"/>
  <c r="N23" i="1"/>
  <c r="P23" i="1"/>
  <c r="L25" i="1"/>
  <c r="N25" i="1"/>
  <c r="P25" i="1"/>
  <c r="L58" i="1"/>
  <c r="N58" i="1"/>
  <c r="P58" i="1"/>
  <c r="L60" i="1"/>
  <c r="N60" i="1"/>
  <c r="P60" i="1"/>
  <c r="L68" i="1"/>
  <c r="N68" i="1"/>
  <c r="P68" i="1"/>
  <c r="L33" i="1"/>
  <c r="N33" i="1"/>
  <c r="P33" i="1"/>
  <c r="L42" i="1"/>
  <c r="N42" i="1"/>
  <c r="P42" i="1"/>
  <c r="L44" i="1"/>
  <c r="N44" i="1"/>
  <c r="P44" i="1"/>
  <c r="L2" i="1"/>
  <c r="N2" i="1"/>
  <c r="P2" i="1"/>
  <c r="L3" i="1"/>
  <c r="N3" i="1"/>
  <c r="P3" i="1"/>
  <c r="L4" i="1"/>
  <c r="N4" i="1"/>
  <c r="P4" i="1"/>
  <c r="L5" i="1"/>
  <c r="N5" i="1"/>
  <c r="P5" i="1"/>
  <c r="L10" i="1"/>
  <c r="N10" i="1"/>
  <c r="P10" i="1"/>
  <c r="L11" i="1"/>
  <c r="N11" i="1"/>
  <c r="P11" i="1"/>
  <c r="L12" i="1"/>
  <c r="N12" i="1"/>
  <c r="P12" i="1"/>
  <c r="L13" i="1"/>
  <c r="N13" i="1"/>
  <c r="P13" i="1"/>
  <c r="L32" i="5"/>
  <c r="N32" i="5"/>
  <c r="P32" i="5"/>
  <c r="L34" i="5"/>
  <c r="N34" i="5"/>
  <c r="P34" i="5"/>
  <c r="L2" i="5"/>
  <c r="N2" i="5"/>
  <c r="P2" i="5"/>
  <c r="L3" i="5"/>
  <c r="N3" i="5"/>
  <c r="P3" i="5"/>
  <c r="L4" i="5"/>
  <c r="N4" i="5"/>
  <c r="P4" i="5"/>
  <c r="L5" i="5"/>
  <c r="N5" i="5"/>
  <c r="P5" i="5"/>
  <c r="L11" i="5"/>
  <c r="N11" i="5"/>
  <c r="P11" i="5"/>
  <c r="L12" i="5"/>
  <c r="N12" i="5"/>
  <c r="P12" i="5"/>
  <c r="L13" i="5"/>
  <c r="N13" i="5"/>
  <c r="P13" i="5"/>
  <c r="L14" i="5"/>
  <c r="N14" i="5"/>
  <c r="P14" i="5"/>
  <c r="L19" i="5"/>
  <c r="N19" i="5"/>
  <c r="P19" i="5"/>
  <c r="L20" i="5"/>
  <c r="N20" i="5"/>
  <c r="P20" i="5"/>
  <c r="L21" i="5"/>
  <c r="N21" i="5"/>
  <c r="P21" i="5"/>
  <c r="L22" i="5"/>
  <c r="N22" i="5"/>
  <c r="P22" i="5"/>
  <c r="L28" i="5"/>
  <c r="N28" i="5"/>
  <c r="P28" i="5"/>
  <c r="L29" i="5"/>
  <c r="N29" i="5"/>
  <c r="P29" i="5"/>
  <c r="L30" i="5"/>
  <c r="N30" i="5"/>
  <c r="P30" i="5"/>
  <c r="L31" i="5"/>
  <c r="N31" i="5"/>
  <c r="P31" i="5"/>
  <c r="L33" i="5"/>
  <c r="N33" i="5"/>
  <c r="P33" i="5"/>
  <c r="L46" i="5"/>
  <c r="N46" i="5"/>
  <c r="P46" i="5"/>
  <c r="L47" i="5"/>
  <c r="N47" i="5"/>
  <c r="P47" i="5"/>
  <c r="L48" i="5"/>
  <c r="N48" i="5"/>
  <c r="P48" i="5"/>
  <c r="L49" i="5"/>
  <c r="N49" i="5"/>
  <c r="P49" i="5"/>
  <c r="L50" i="5"/>
  <c r="N50" i="5"/>
  <c r="P50" i="5"/>
  <c r="L55" i="5"/>
  <c r="N55" i="5"/>
  <c r="P55" i="5"/>
  <c r="L56" i="5"/>
  <c r="N56" i="5"/>
  <c r="P56" i="5"/>
  <c r="L57" i="5"/>
  <c r="N57" i="5"/>
  <c r="P57" i="5"/>
  <c r="L58" i="5"/>
  <c r="N58" i="5"/>
  <c r="P58" i="5"/>
  <c r="L59" i="5"/>
  <c r="N59" i="5"/>
  <c r="P59" i="5"/>
  <c r="L63" i="5"/>
  <c r="N63" i="5"/>
  <c r="P63" i="5"/>
  <c r="L64" i="5"/>
  <c r="N64" i="5"/>
  <c r="P64" i="5"/>
  <c r="L65" i="5"/>
  <c r="N65" i="5"/>
  <c r="P65" i="5"/>
  <c r="L66" i="5"/>
  <c r="N66" i="5"/>
  <c r="P66" i="5"/>
  <c r="L71" i="5"/>
  <c r="N71" i="5"/>
  <c r="P71" i="5"/>
  <c r="L72" i="5"/>
  <c r="N72" i="5"/>
  <c r="P72" i="5"/>
  <c r="L73" i="5"/>
  <c r="N73" i="5"/>
  <c r="P73" i="5"/>
  <c r="L74" i="5"/>
  <c r="N74" i="5"/>
  <c r="P74" i="5"/>
  <c r="L43" i="5"/>
  <c r="N43" i="5"/>
  <c r="P43" i="5"/>
  <c r="L42" i="5"/>
  <c r="N42" i="5"/>
  <c r="P42" i="5"/>
  <c r="L41" i="5"/>
  <c r="N41" i="5"/>
  <c r="P41" i="5"/>
  <c r="L40" i="5"/>
  <c r="N40" i="5"/>
  <c r="P40" i="5"/>
  <c r="L39" i="5"/>
  <c r="N39" i="5"/>
  <c r="P39" i="5"/>
  <c r="L38" i="5"/>
  <c r="N38" i="5"/>
  <c r="P38" i="5"/>
  <c r="L35" i="5"/>
  <c r="N35" i="5"/>
  <c r="P35" i="5"/>
  <c r="L107" i="1"/>
  <c r="N107" i="1"/>
  <c r="P107" i="1"/>
  <c r="L99" i="1"/>
  <c r="N99" i="1"/>
  <c r="P99" i="1"/>
  <c r="L100" i="1"/>
  <c r="N100" i="1"/>
  <c r="P100" i="1"/>
  <c r="L101" i="1"/>
  <c r="N101" i="1"/>
  <c r="P101" i="1"/>
  <c r="L102" i="1"/>
  <c r="N102" i="1"/>
  <c r="P102" i="1"/>
  <c r="L91" i="1"/>
  <c r="N91" i="1"/>
  <c r="P91" i="1"/>
  <c r="L92" i="1"/>
  <c r="N92" i="1"/>
  <c r="P92" i="1"/>
  <c r="L93" i="1"/>
  <c r="N93" i="1"/>
  <c r="P93" i="1"/>
  <c r="L94" i="1"/>
  <c r="N94" i="1"/>
  <c r="P94" i="1"/>
  <c r="L95" i="1"/>
  <c r="N95" i="1"/>
  <c r="P95" i="1"/>
  <c r="L82" i="1"/>
  <c r="N82" i="1"/>
  <c r="P82" i="1"/>
  <c r="L83" i="1"/>
  <c r="N83" i="1"/>
  <c r="P83" i="1"/>
  <c r="L84" i="1"/>
  <c r="N84" i="1"/>
  <c r="P84" i="1"/>
  <c r="L85" i="1"/>
  <c r="N85" i="1"/>
  <c r="P85" i="1"/>
  <c r="L86" i="1"/>
  <c r="N86" i="1"/>
  <c r="P86" i="1"/>
  <c r="L73" i="1"/>
  <c r="N73" i="1"/>
  <c r="P73" i="1"/>
  <c r="L74" i="1"/>
  <c r="N74" i="1"/>
  <c r="P74" i="1"/>
  <c r="L75" i="1"/>
  <c r="N75" i="1"/>
  <c r="P75" i="1"/>
  <c r="L76" i="1"/>
  <c r="N76" i="1"/>
  <c r="P76" i="1"/>
  <c r="L77" i="1"/>
  <c r="N77" i="1"/>
  <c r="P77" i="1"/>
  <c r="L78" i="1"/>
  <c r="N78" i="1"/>
  <c r="P78" i="1"/>
  <c r="L65" i="1"/>
  <c r="N65" i="1"/>
  <c r="P65" i="1"/>
  <c r="L66" i="1"/>
  <c r="N66" i="1"/>
  <c r="P66" i="1"/>
  <c r="L67" i="1"/>
  <c r="N67" i="1"/>
  <c r="P67" i="1"/>
  <c r="L64" i="1"/>
  <c r="N64" i="1"/>
  <c r="P64" i="1"/>
  <c r="L56" i="1"/>
  <c r="N56" i="1"/>
  <c r="P56" i="1"/>
  <c r="L57" i="1"/>
  <c r="N57" i="1"/>
  <c r="P57" i="1"/>
  <c r="L59" i="1"/>
  <c r="N59" i="1"/>
  <c r="P59" i="1"/>
  <c r="L55" i="1"/>
  <c r="N55" i="1"/>
  <c r="P55" i="1"/>
  <c r="L49" i="1"/>
  <c r="N49" i="1"/>
  <c r="P49" i="1"/>
  <c r="L50" i="1"/>
  <c r="N50" i="1"/>
  <c r="P50" i="1"/>
  <c r="L51" i="1"/>
  <c r="N51" i="1"/>
  <c r="P51" i="1"/>
  <c r="L48" i="1"/>
  <c r="N48" i="1"/>
  <c r="P48" i="1"/>
  <c r="L40" i="1"/>
  <c r="N40" i="1"/>
  <c r="P40" i="1"/>
  <c r="L41" i="1"/>
  <c r="N41" i="1"/>
  <c r="P41" i="1"/>
  <c r="L43" i="1"/>
  <c r="N43" i="1"/>
  <c r="P43" i="1"/>
  <c r="L30" i="1"/>
  <c r="N30" i="1"/>
  <c r="P30" i="1"/>
  <c r="L31" i="1"/>
  <c r="N31" i="1"/>
  <c r="P31" i="1"/>
  <c r="L32" i="1"/>
  <c r="N32" i="1"/>
  <c r="P32" i="1"/>
  <c r="L34" i="1"/>
  <c r="N34" i="1"/>
  <c r="P34" i="1"/>
  <c r="L29" i="1"/>
  <c r="N29" i="1"/>
  <c r="P29" i="1"/>
  <c r="L20" i="1"/>
  <c r="N20" i="1"/>
  <c r="P20" i="1"/>
  <c r="L21" i="1"/>
  <c r="N21" i="1"/>
  <c r="P21" i="1"/>
  <c r="L22" i="1"/>
  <c r="N22" i="1"/>
  <c r="P22" i="1"/>
  <c r="L24" i="1"/>
  <c r="N24" i="1"/>
  <c r="P24" i="1"/>
  <c r="L19" i="1"/>
  <c r="N19" i="1"/>
  <c r="L39" i="1"/>
  <c r="N39" i="1"/>
  <c r="L72" i="1"/>
  <c r="N72" i="1"/>
  <c r="L81" i="1"/>
  <c r="N81" i="1"/>
  <c r="L90" i="1"/>
  <c r="N90" i="1"/>
  <c r="L98" i="1"/>
  <c r="N98" i="1"/>
  <c r="P19" i="1"/>
  <c r="P39" i="1"/>
  <c r="P72" i="1"/>
  <c r="P81" i="1"/>
  <c r="P90" i="1"/>
  <c r="P98" i="1"/>
</calcChain>
</file>

<file path=xl/sharedStrings.xml><?xml version="1.0" encoding="utf-8"?>
<sst xmlns="http://schemas.openxmlformats.org/spreadsheetml/2006/main" count="3097" uniqueCount="86">
  <si>
    <t>Elément</t>
  </si>
  <si>
    <t>Nombre total</t>
  </si>
  <si>
    <t>Mur</t>
  </si>
  <si>
    <t>Sous-élément</t>
  </si>
  <si>
    <t>Nombre</t>
  </si>
  <si>
    <t>Epaisseur</t>
  </si>
  <si>
    <t>Longueur</t>
  </si>
  <si>
    <t>Largeur</t>
  </si>
  <si>
    <t>Unité</t>
  </si>
  <si>
    <t>OSB</t>
  </si>
  <si>
    <t>mm</t>
  </si>
  <si>
    <t>cm</t>
  </si>
  <si>
    <t>Isolant</t>
  </si>
  <si>
    <t>m²</t>
  </si>
  <si>
    <t>Surface / élément</t>
  </si>
  <si>
    <t>Surface totale</t>
  </si>
  <si>
    <t>TOTAL</t>
  </si>
  <si>
    <t>Surface / sous-élément</t>
  </si>
  <si>
    <t>Bois</t>
  </si>
  <si>
    <t>Bois plancher</t>
  </si>
  <si>
    <t>Bois (contre sol)</t>
  </si>
  <si>
    <t>Pièces de liaison</t>
  </si>
  <si>
    <t>Entre toit</t>
  </si>
  <si>
    <t>Finitions</t>
  </si>
  <si>
    <t>Coin</t>
  </si>
  <si>
    <t>Bois (paroi INT)</t>
  </si>
  <si>
    <t>Bois (paroi EXT)</t>
  </si>
  <si>
    <t>Bois (EXT)</t>
  </si>
  <si>
    <t>vis</t>
  </si>
  <si>
    <t>Bois (colonne)</t>
  </si>
  <si>
    <t>Bois (vertical)</t>
  </si>
  <si>
    <t>Bois (horizontal)</t>
  </si>
  <si>
    <t>Bois (horizontal</t>
  </si>
  <si>
    <t>Sol (mâle)</t>
  </si>
  <si>
    <t>Toit mâle</t>
  </si>
  <si>
    <t>Toit femelle</t>
  </si>
  <si>
    <t>Coin Toit femelle</t>
  </si>
  <si>
    <t>Bois (longitudinal)</t>
  </si>
  <si>
    <t>Bois (transversal)</t>
  </si>
  <si>
    <t>Coin Toit mâle</t>
  </si>
  <si>
    <t>Bois ( transversal)</t>
  </si>
  <si>
    <t>m</t>
  </si>
  <si>
    <t>38*100</t>
  </si>
  <si>
    <t>38*50</t>
  </si>
  <si>
    <t>Bois (Longitudinall)</t>
  </si>
  <si>
    <t>Sol (femelle)</t>
  </si>
  <si>
    <t xml:space="preserve"> </t>
  </si>
  <si>
    <t>Façade transversale</t>
  </si>
  <si>
    <t>Façade longitudinale</t>
  </si>
  <si>
    <t>Sol transversal</t>
  </si>
  <si>
    <t>Mur coin (droit / femelle)</t>
  </si>
  <si>
    <t>Mur coin (droit  /mâle)</t>
  </si>
  <si>
    <t>Coin sol (mâle / mâle)</t>
  </si>
  <si>
    <t>Coin sol (femelle / femelle)</t>
  </si>
  <si>
    <t>Coin sol (femelle / mâle)</t>
  </si>
  <si>
    <t>Coin sol (mâle / femelle)</t>
  </si>
  <si>
    <t>Sol longitudinal</t>
  </si>
  <si>
    <t>6x</t>
  </si>
  <si>
    <t>+</t>
  </si>
  <si>
    <t>3x</t>
  </si>
  <si>
    <t>1x</t>
  </si>
  <si>
    <t>=</t>
  </si>
  <si>
    <t>18x</t>
  </si>
  <si>
    <t>x</t>
  </si>
  <si>
    <t>7x</t>
  </si>
  <si>
    <t>4x</t>
  </si>
  <si>
    <t>2x</t>
  </si>
  <si>
    <t>8x</t>
  </si>
  <si>
    <t xml:space="preserve">Mur coin </t>
  </si>
  <si>
    <t>Entre murs</t>
  </si>
  <si>
    <t>7 chevrons 2,70</t>
  </si>
  <si>
    <t>2 chevrons 2,70</t>
  </si>
  <si>
    <t>chute</t>
  </si>
  <si>
    <t>16 chevrons 2,40</t>
  </si>
  <si>
    <t>Par sous élément</t>
  </si>
  <si>
    <t>Nombre de sous éléments</t>
  </si>
  <si>
    <t>Bois plafond</t>
  </si>
  <si>
    <t>Nombre total par élément</t>
  </si>
  <si>
    <t>Chevrons</t>
  </si>
  <si>
    <t>(66,1 x 80)</t>
  </si>
  <si>
    <t>(66,1 x 40)</t>
  </si>
  <si>
    <t>(78,1 x 67,5)</t>
  </si>
  <si>
    <t>(78,1 x 66,1)</t>
  </si>
  <si>
    <t>Morceaux récupérés</t>
  </si>
  <si>
    <t>ok</t>
  </si>
  <si>
    <t>[267,2]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</si>
</sst>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FF3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C99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32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323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992600"/>
        <bgColor indexed="64"/>
      </patternFill>
    </fill>
    <fill>
      <patternFill patternType="solid">
        <fgColor rgb="FF996B5B"/>
        <bgColor indexed="64"/>
      </patternFill>
    </fill>
    <fill>
      <patternFill patternType="solid">
        <fgColor rgb="FFCCCC7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right"/>
    </xf>
    <xf numFmtId="0" fontId="1" fillId="0" borderId="5" xfId="0" applyFont="1" applyFill="1" applyBorder="1" applyAlignment="1"/>
    <xf numFmtId="0" fontId="1" fillId="0" borderId="2" xfId="0" applyFont="1" applyFill="1" applyBorder="1" applyAlignment="1">
      <alignment horizontal="right"/>
    </xf>
    <xf numFmtId="0" fontId="1" fillId="0" borderId="3" xfId="0" applyFont="1" applyFill="1" applyBorder="1" applyAlignment="1"/>
    <xf numFmtId="0" fontId="1" fillId="0" borderId="3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" fillId="13" borderId="0" xfId="0" applyFont="1" applyFill="1" applyAlignment="1">
      <alignment horizontal="center"/>
    </xf>
    <xf numFmtId="0" fontId="1" fillId="3" borderId="0" xfId="0" applyFont="1" applyFill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14" borderId="0" xfId="0" applyFont="1" applyFill="1" applyBorder="1" applyAlignment="1">
      <alignment horizontal="center"/>
    </xf>
    <xf numFmtId="0" fontId="1" fillId="15" borderId="0" xfId="0" applyFont="1" applyFill="1" applyBorder="1" applyAlignment="1">
      <alignment horizontal="center"/>
    </xf>
    <xf numFmtId="0" fontId="1" fillId="16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17" borderId="0" xfId="0" applyFont="1" applyFill="1" applyBorder="1" applyAlignment="1">
      <alignment horizontal="center"/>
    </xf>
    <xf numFmtId="0" fontId="1" fillId="18" borderId="0" xfId="0" applyFont="1" applyFill="1" applyBorder="1" applyAlignment="1">
      <alignment horizontal="center"/>
    </xf>
    <xf numFmtId="0" fontId="1" fillId="19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4" fontId="0" fillId="0" borderId="2" xfId="0" applyNumberFormat="1" applyFont="1" applyFill="1" applyBorder="1" applyAlignment="1">
      <alignment horizontal="right"/>
    </xf>
    <xf numFmtId="0" fontId="0" fillId="0" borderId="3" xfId="0" applyFont="1" applyFill="1" applyBorder="1" applyAlignment="1">
      <alignment horizontal="left"/>
    </xf>
    <xf numFmtId="0" fontId="1" fillId="4" borderId="0" xfId="0" applyFont="1" applyFill="1" applyAlignment="1">
      <alignment wrapText="1"/>
    </xf>
    <xf numFmtId="0" fontId="1" fillId="6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Fill="1"/>
    <xf numFmtId="0" fontId="1" fillId="2" borderId="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wrapText="1"/>
    </xf>
    <xf numFmtId="0" fontId="1" fillId="3" borderId="8" xfId="0" applyFont="1" applyFill="1" applyBorder="1" applyAlignment="1">
      <alignment wrapText="1"/>
    </xf>
    <xf numFmtId="0" fontId="1" fillId="3" borderId="10" xfId="0" applyFont="1" applyFill="1" applyBorder="1" applyAlignment="1">
      <alignment wrapText="1"/>
    </xf>
    <xf numFmtId="0" fontId="1" fillId="7" borderId="4" xfId="0" applyFont="1" applyFill="1" applyBorder="1" applyAlignment="1">
      <alignment horizontal="center"/>
    </xf>
    <xf numFmtId="0" fontId="1" fillId="11" borderId="8" xfId="0" applyFont="1" applyFill="1" applyBorder="1" applyAlignment="1">
      <alignment horizontal="center"/>
    </xf>
    <xf numFmtId="0" fontId="1" fillId="12" borderId="10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13" borderId="10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12" borderId="8" xfId="0" applyFont="1" applyFill="1" applyBorder="1" applyAlignment="1">
      <alignment horizontal="center"/>
    </xf>
    <xf numFmtId="0" fontId="1" fillId="6" borderId="10" xfId="0" applyFont="1" applyFill="1" applyBorder="1" applyAlignment="1">
      <alignment wrapText="1"/>
    </xf>
    <xf numFmtId="0" fontId="1" fillId="11" borderId="2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14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19" borderId="2" xfId="0" applyFont="1" applyFill="1" applyBorder="1" applyAlignment="1">
      <alignment horizontal="center"/>
    </xf>
    <xf numFmtId="0" fontId="1" fillId="16" borderId="2" xfId="0" applyFont="1" applyFill="1" applyBorder="1" applyAlignment="1">
      <alignment horizontal="center"/>
    </xf>
    <xf numFmtId="0" fontId="1" fillId="18" borderId="2" xfId="0" applyFont="1" applyFill="1" applyBorder="1" applyAlignment="1">
      <alignment horizontal="center"/>
    </xf>
    <xf numFmtId="0" fontId="1" fillId="15" borderId="2" xfId="0" applyFont="1" applyFill="1" applyBorder="1" applyAlignment="1">
      <alignment horizontal="center"/>
    </xf>
    <xf numFmtId="0" fontId="1" fillId="17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0" xfId="0" applyFont="1"/>
    <xf numFmtId="0" fontId="0" fillId="0" borderId="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right"/>
    </xf>
    <xf numFmtId="0" fontId="0" fillId="0" borderId="6" xfId="0" applyFont="1" applyBorder="1"/>
    <xf numFmtId="0" fontId="0" fillId="0" borderId="6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right"/>
    </xf>
    <xf numFmtId="0" fontId="0" fillId="0" borderId="6" xfId="0" applyFont="1" applyFill="1" applyBorder="1" applyAlignment="1">
      <alignment horizontal="left"/>
    </xf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7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7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0" fillId="0" borderId="11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right"/>
    </xf>
    <xf numFmtId="0" fontId="0" fillId="0" borderId="12" xfId="0" applyFont="1" applyFill="1" applyBorder="1" applyAlignment="1">
      <alignment horizontal="left"/>
    </xf>
    <xf numFmtId="0" fontId="1" fillId="0" borderId="7" xfId="0" applyFont="1" applyFill="1" applyBorder="1" applyAlignment="1"/>
    <xf numFmtId="0" fontId="1" fillId="0" borderId="7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0" fontId="1" fillId="6" borderId="4" xfId="0" applyFont="1" applyFill="1" applyBorder="1" applyAlignment="1">
      <alignment wrapText="1"/>
    </xf>
    <xf numFmtId="0" fontId="1" fillId="6" borderId="8" xfId="0" applyFont="1" applyFill="1" applyBorder="1" applyAlignment="1">
      <alignment wrapText="1"/>
    </xf>
    <xf numFmtId="0" fontId="1" fillId="0" borderId="11" xfId="0" applyFont="1" applyFill="1" applyBorder="1" applyAlignment="1"/>
    <xf numFmtId="0" fontId="1" fillId="0" borderId="11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left"/>
    </xf>
    <xf numFmtId="0" fontId="0" fillId="0" borderId="6" xfId="0" applyFont="1" applyFill="1" applyBorder="1" applyAlignment="1"/>
    <xf numFmtId="0" fontId="1" fillId="0" borderId="6" xfId="0" applyFont="1" applyFill="1" applyBorder="1" applyAlignment="1"/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right"/>
    </xf>
    <xf numFmtId="0" fontId="1" fillId="6" borderId="2" xfId="0" applyFont="1" applyFill="1" applyBorder="1" applyAlignment="1">
      <alignment wrapText="1"/>
    </xf>
    <xf numFmtId="0" fontId="0" fillId="0" borderId="0" xfId="0" applyFont="1" applyFill="1" applyAlignment="1"/>
    <xf numFmtId="0" fontId="0" fillId="0" borderId="0" xfId="0" applyFont="1" applyFill="1"/>
    <xf numFmtId="165" fontId="0" fillId="0" borderId="3" xfId="0" applyNumberFormat="1" applyFont="1" applyFill="1" applyBorder="1" applyAlignment="1">
      <alignment horizontal="right"/>
    </xf>
    <xf numFmtId="165" fontId="0" fillId="0" borderId="0" xfId="0" applyNumberFormat="1" applyFont="1"/>
    <xf numFmtId="165" fontId="0" fillId="0" borderId="5" xfId="0" applyNumberFormat="1" applyFont="1" applyFill="1" applyBorder="1" applyAlignment="1">
      <alignment horizontal="right"/>
    </xf>
    <xf numFmtId="165" fontId="0" fillId="0" borderId="12" xfId="0" applyNumberFormat="1" applyFont="1" applyFill="1" applyBorder="1" applyAlignment="1">
      <alignment horizontal="right"/>
    </xf>
    <xf numFmtId="165" fontId="0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21" borderId="6" xfId="0" applyFont="1" applyFill="1" applyBorder="1" applyAlignment="1">
      <alignment horizontal="center"/>
    </xf>
    <xf numFmtId="0" fontId="0" fillId="21" borderId="3" xfId="0" applyFont="1" applyFill="1" applyBorder="1" applyAlignment="1">
      <alignment horizontal="center"/>
    </xf>
    <xf numFmtId="0" fontId="0" fillId="21" borderId="0" xfId="0" applyFill="1" applyAlignment="1">
      <alignment horizontal="center"/>
    </xf>
    <xf numFmtId="0" fontId="0" fillId="22" borderId="0" xfId="0" applyFill="1" applyAlignment="1">
      <alignment horizontal="center"/>
    </xf>
    <xf numFmtId="0" fontId="1" fillId="0" borderId="0" xfId="0" applyFont="1" applyFill="1" applyAlignment="1"/>
    <xf numFmtId="0" fontId="3" fillId="0" borderId="0" xfId="0" applyFont="1" applyFill="1" applyAlignment="1"/>
    <xf numFmtId="0" fontId="1" fillId="0" borderId="0" xfId="0" applyFont="1" applyFill="1" applyAlignment="1">
      <alignment horizontal="right"/>
    </xf>
    <xf numFmtId="0" fontId="0" fillId="20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26" borderId="0" xfId="0" applyFont="1" applyFill="1" applyBorder="1" applyAlignment="1">
      <alignment horizontal="center"/>
    </xf>
    <xf numFmtId="0" fontId="0" fillId="28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29" borderId="0" xfId="0" applyFont="1" applyFill="1" applyBorder="1" applyAlignment="1">
      <alignment horizontal="center"/>
    </xf>
    <xf numFmtId="0" fontId="0" fillId="8" borderId="0" xfId="0" applyFont="1" applyFill="1" applyBorder="1" applyAlignment="1">
      <alignment horizontal="center"/>
    </xf>
    <xf numFmtId="0" fontId="0" fillId="25" borderId="0" xfId="0" applyFont="1" applyFill="1" applyBorder="1" applyAlignment="1">
      <alignment horizontal="center"/>
    </xf>
    <xf numFmtId="0" fontId="0" fillId="12" borderId="0" xfId="0" applyFont="1" applyFill="1" applyBorder="1" applyAlignment="1">
      <alignment horizontal="center"/>
    </xf>
    <xf numFmtId="0" fontId="0" fillId="11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0" fillId="27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0" fillId="0" borderId="2" xfId="0" applyFill="1" applyBorder="1" applyAlignment="1"/>
    <xf numFmtId="164" fontId="0" fillId="0" borderId="0" xfId="0" applyNumberFormat="1" applyFill="1" applyAlignment="1">
      <alignment horizontal="center"/>
    </xf>
    <xf numFmtId="0" fontId="0" fillId="0" borderId="10" xfId="0" applyFont="1" applyBorder="1" applyAlignment="1">
      <alignment horizontal="right"/>
    </xf>
    <xf numFmtId="0" fontId="0" fillId="21" borderId="11" xfId="0" applyFont="1" applyFill="1" applyBorder="1" applyAlignment="1">
      <alignment horizontal="center"/>
    </xf>
    <xf numFmtId="0" fontId="0" fillId="0" borderId="11" xfId="0" applyFont="1" applyBorder="1"/>
    <xf numFmtId="0" fontId="0" fillId="21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/>
    </xf>
    <xf numFmtId="0" fontId="0" fillId="26" borderId="9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0" fontId="0" fillId="29" borderId="9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20" borderId="9" xfId="0" applyFont="1" applyFill="1" applyBorder="1" applyAlignment="1">
      <alignment horizontal="center"/>
    </xf>
    <xf numFmtId="0" fontId="0" fillId="27" borderId="9" xfId="0" applyFont="1" applyFill="1" applyBorder="1" applyAlignment="1">
      <alignment horizontal="center"/>
    </xf>
    <xf numFmtId="0" fontId="0" fillId="25" borderId="9" xfId="0" applyFont="1" applyFill="1" applyBorder="1" applyAlignment="1">
      <alignment horizontal="center"/>
    </xf>
    <xf numFmtId="0" fontId="0" fillId="12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28" borderId="9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right"/>
    </xf>
    <xf numFmtId="0" fontId="3" fillId="0" borderId="0" xfId="0" applyFont="1" applyFill="1" applyAlignment="1">
      <alignment horizontal="right"/>
    </xf>
    <xf numFmtId="0" fontId="1" fillId="0" borderId="10" xfId="0" applyFont="1" applyBorder="1" applyAlignment="1">
      <alignment horizontal="right"/>
    </xf>
    <xf numFmtId="0" fontId="0" fillId="31" borderId="0" xfId="0" applyFill="1" applyAlignment="1">
      <alignment horizontal="center"/>
    </xf>
    <xf numFmtId="0" fontId="0" fillId="20" borderId="0" xfId="0" applyFill="1" applyAlignment="1">
      <alignment horizontal="center"/>
    </xf>
    <xf numFmtId="0" fontId="4" fillId="23" borderId="0" xfId="0" applyFont="1" applyFill="1" applyAlignment="1">
      <alignment horizontal="center"/>
    </xf>
    <xf numFmtId="0" fontId="0" fillId="24" borderId="0" xfId="0" applyFill="1" applyAlignment="1">
      <alignment horizontal="center"/>
    </xf>
    <xf numFmtId="0" fontId="0" fillId="30" borderId="0" xfId="0" applyFill="1" applyAlignment="1">
      <alignment horizontal="center"/>
    </xf>
    <xf numFmtId="0" fontId="1" fillId="0" borderId="18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11" borderId="9" xfId="0" applyFont="1" applyFill="1" applyBorder="1" applyAlignment="1">
      <alignment horizontal="center"/>
    </xf>
    <xf numFmtId="0" fontId="0" fillId="31" borderId="0" xfId="0" applyFill="1" applyBorder="1" applyAlignment="1">
      <alignment horizontal="center"/>
    </xf>
    <xf numFmtId="0" fontId="0" fillId="31" borderId="9" xfId="0" applyFill="1" applyBorder="1" applyAlignment="1">
      <alignment horizontal="center"/>
    </xf>
    <xf numFmtId="0" fontId="4" fillId="23" borderId="0" xfId="0" applyFont="1" applyFill="1" applyBorder="1" applyAlignment="1">
      <alignment horizontal="center"/>
    </xf>
    <xf numFmtId="0" fontId="4" fillId="23" borderId="9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22" borderId="0" xfId="0" applyFill="1" applyBorder="1" applyAlignment="1">
      <alignment horizontal="center"/>
    </xf>
    <xf numFmtId="0" fontId="0" fillId="22" borderId="9" xfId="0" applyFill="1" applyBorder="1" applyAlignment="1">
      <alignment horizontal="center"/>
    </xf>
    <xf numFmtId="0" fontId="0" fillId="20" borderId="0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0" fontId="0" fillId="24" borderId="9" xfId="0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30" borderId="11" xfId="0" applyFill="1" applyBorder="1" applyAlignment="1">
      <alignment horizontal="center"/>
    </xf>
    <xf numFmtId="0" fontId="0" fillId="30" borderId="12" xfId="0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0" fontId="1" fillId="10" borderId="0" xfId="0" applyFont="1" applyFill="1" applyAlignment="1">
      <alignment horizontal="center" wrapText="1"/>
    </xf>
    <xf numFmtId="0" fontId="1" fillId="7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CC32"/>
      <color rgb="FFCCCC7A"/>
      <color rgb="FF996B5B"/>
      <color rgb="FF992600"/>
      <color rgb="FF009999"/>
      <color rgb="FF00FFFF"/>
      <color rgb="FFFF3232"/>
      <color rgb="FFCC99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13.jpeg"/><Relationship Id="rId12" Type="http://schemas.openxmlformats.org/officeDocument/2006/relationships/image" Target="../media/image1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358519</xdr:colOff>
      <xdr:row>2</xdr:row>
      <xdr:rowOff>11242</xdr:rowOff>
    </xdr:from>
    <xdr:to>
      <xdr:col>0</xdr:col>
      <xdr:colOff>969065</xdr:colOff>
      <xdr:row>7</xdr:row>
      <xdr:rowOff>189206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519" y="748394"/>
          <a:ext cx="610546" cy="1130464"/>
        </a:xfrm>
        <a:prstGeom prst="rect">
          <a:avLst/>
        </a:prstGeom>
      </xdr:spPr>
    </xdr:pic>
    <xdr:clientData/>
  </xdr:twoCellAnchor>
  <xdr:twoCellAnchor editAs="oneCell">
    <xdr:from>
      <xdr:col>0</xdr:col>
      <xdr:colOff>339587</xdr:colOff>
      <xdr:row>10</xdr:row>
      <xdr:rowOff>1</xdr:rowOff>
    </xdr:from>
    <xdr:to>
      <xdr:col>0</xdr:col>
      <xdr:colOff>1002232</xdr:colOff>
      <xdr:row>16</xdr:row>
      <xdr:rowOff>8282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87" y="2261153"/>
          <a:ext cx="662645" cy="11512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12136</xdr:rowOff>
    </xdr:from>
    <xdr:to>
      <xdr:col>2</xdr:col>
      <xdr:colOff>3059</xdr:colOff>
      <xdr:row>26</xdr:row>
      <xdr:rowOff>41413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87788"/>
          <a:ext cx="2297342" cy="13627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1</xdr:rowOff>
    </xdr:from>
    <xdr:to>
      <xdr:col>2</xdr:col>
      <xdr:colOff>0</xdr:colOff>
      <xdr:row>36</xdr:row>
      <xdr:rowOff>85247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80653"/>
          <a:ext cx="2294283" cy="14187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56</xdr:row>
      <xdr:rowOff>8282</xdr:rowOff>
    </xdr:from>
    <xdr:to>
      <xdr:col>1</xdr:col>
      <xdr:colOff>265043</xdr:colOff>
      <xdr:row>62</xdr:row>
      <xdr:rowOff>12808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032434"/>
          <a:ext cx="1598543" cy="114752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1</xdr:rowOff>
    </xdr:from>
    <xdr:to>
      <xdr:col>1</xdr:col>
      <xdr:colOff>330236</xdr:colOff>
      <xdr:row>46</xdr:row>
      <xdr:rowOff>1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976153"/>
          <a:ext cx="1663736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1109383</xdr:colOff>
      <xdr:row>48</xdr:row>
      <xdr:rowOff>11205</xdr:rowOff>
    </xdr:from>
    <xdr:to>
      <xdr:col>3</xdr:col>
      <xdr:colOff>0</xdr:colOff>
      <xdr:row>53</xdr:row>
      <xdr:rowOff>125167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9383" y="9502587"/>
          <a:ext cx="1333499" cy="1066462"/>
        </a:xfrm>
        <a:prstGeom prst="rect">
          <a:avLst/>
        </a:prstGeom>
      </xdr:spPr>
    </xdr:pic>
    <xdr:clientData/>
  </xdr:twoCellAnchor>
  <xdr:twoCellAnchor editAs="oneCell">
    <xdr:from>
      <xdr:col>0</xdr:col>
      <xdr:colOff>1030362</xdr:colOff>
      <xdr:row>64</xdr:row>
      <xdr:rowOff>56030</xdr:rowOff>
    </xdr:from>
    <xdr:to>
      <xdr:col>3</xdr:col>
      <xdr:colOff>20524</xdr:colOff>
      <xdr:row>69</xdr:row>
      <xdr:rowOff>67236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0362" y="12595412"/>
          <a:ext cx="1433044" cy="9637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1</xdr:col>
      <xdr:colOff>874059</xdr:colOff>
      <xdr:row>79</xdr:row>
      <xdr:rowOff>2341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063382"/>
          <a:ext cx="2207559" cy="133584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1</xdr:col>
      <xdr:colOff>896471</xdr:colOff>
      <xdr:row>87</xdr:row>
      <xdr:rowOff>104023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777882"/>
          <a:ext cx="2229971" cy="1247023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90</xdr:row>
      <xdr:rowOff>0</xdr:rowOff>
    </xdr:from>
    <xdr:to>
      <xdr:col>1</xdr:col>
      <xdr:colOff>358589</xdr:colOff>
      <xdr:row>95</xdr:row>
      <xdr:rowOff>187994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7492382"/>
          <a:ext cx="1692088" cy="11404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98</xdr:row>
      <xdr:rowOff>11206</xdr:rowOff>
    </xdr:from>
    <xdr:to>
      <xdr:col>1</xdr:col>
      <xdr:colOff>324971</xdr:colOff>
      <xdr:row>104</xdr:row>
      <xdr:rowOff>23115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27588"/>
          <a:ext cx="1658471" cy="11549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358519</xdr:colOff>
      <xdr:row>2</xdr:row>
      <xdr:rowOff>11242</xdr:rowOff>
    </xdr:from>
    <xdr:to>
      <xdr:col>0</xdr:col>
      <xdr:colOff>969065</xdr:colOff>
      <xdr:row>7</xdr:row>
      <xdr:rowOff>189206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519" y="744667"/>
          <a:ext cx="610546" cy="1130464"/>
        </a:xfrm>
        <a:prstGeom prst="rect">
          <a:avLst/>
        </a:prstGeom>
      </xdr:spPr>
    </xdr:pic>
    <xdr:clientData/>
  </xdr:twoCellAnchor>
  <xdr:twoCellAnchor editAs="oneCell">
    <xdr:from>
      <xdr:col>0</xdr:col>
      <xdr:colOff>339587</xdr:colOff>
      <xdr:row>10</xdr:row>
      <xdr:rowOff>1</xdr:rowOff>
    </xdr:from>
    <xdr:to>
      <xdr:col>0</xdr:col>
      <xdr:colOff>1002232</xdr:colOff>
      <xdr:row>16</xdr:row>
      <xdr:rowOff>8282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87" y="2257426"/>
          <a:ext cx="662645" cy="11512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12136</xdr:rowOff>
    </xdr:from>
    <xdr:to>
      <xdr:col>2</xdr:col>
      <xdr:colOff>3059</xdr:colOff>
      <xdr:row>26</xdr:row>
      <xdr:rowOff>41413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84061"/>
          <a:ext cx="2298584" cy="13627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1</xdr:rowOff>
    </xdr:from>
    <xdr:to>
      <xdr:col>2</xdr:col>
      <xdr:colOff>0</xdr:colOff>
      <xdr:row>36</xdr:row>
      <xdr:rowOff>85247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76926"/>
          <a:ext cx="2295525" cy="14187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56</xdr:row>
      <xdr:rowOff>8282</xdr:rowOff>
    </xdr:from>
    <xdr:to>
      <xdr:col>1</xdr:col>
      <xdr:colOff>265043</xdr:colOff>
      <xdr:row>62</xdr:row>
      <xdr:rowOff>12808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028707"/>
          <a:ext cx="1598543" cy="114752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1</xdr:rowOff>
    </xdr:from>
    <xdr:to>
      <xdr:col>1</xdr:col>
      <xdr:colOff>330236</xdr:colOff>
      <xdr:row>46</xdr:row>
      <xdr:rowOff>1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972426"/>
          <a:ext cx="1663736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1109383</xdr:colOff>
      <xdr:row>48</xdr:row>
      <xdr:rowOff>11205</xdr:rowOff>
    </xdr:from>
    <xdr:to>
      <xdr:col>3</xdr:col>
      <xdr:colOff>0</xdr:colOff>
      <xdr:row>53</xdr:row>
      <xdr:rowOff>125167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9383" y="9507630"/>
          <a:ext cx="1329017" cy="1066462"/>
        </a:xfrm>
        <a:prstGeom prst="rect">
          <a:avLst/>
        </a:prstGeom>
      </xdr:spPr>
    </xdr:pic>
    <xdr:clientData/>
  </xdr:twoCellAnchor>
  <xdr:twoCellAnchor editAs="oneCell">
    <xdr:from>
      <xdr:col>0</xdr:col>
      <xdr:colOff>1030362</xdr:colOff>
      <xdr:row>64</xdr:row>
      <xdr:rowOff>56030</xdr:rowOff>
    </xdr:from>
    <xdr:to>
      <xdr:col>3</xdr:col>
      <xdr:colOff>20524</xdr:colOff>
      <xdr:row>69</xdr:row>
      <xdr:rowOff>67236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0362" y="12600455"/>
          <a:ext cx="1428562" cy="9637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1</xdr:col>
      <xdr:colOff>874059</xdr:colOff>
      <xdr:row>79</xdr:row>
      <xdr:rowOff>2341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068425"/>
          <a:ext cx="2207559" cy="133584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1</xdr:col>
      <xdr:colOff>896471</xdr:colOff>
      <xdr:row>87</xdr:row>
      <xdr:rowOff>104023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782925"/>
          <a:ext cx="2229971" cy="1247023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90</xdr:row>
      <xdr:rowOff>0</xdr:rowOff>
    </xdr:from>
    <xdr:to>
      <xdr:col>1</xdr:col>
      <xdr:colOff>358589</xdr:colOff>
      <xdr:row>95</xdr:row>
      <xdr:rowOff>187994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7497425"/>
          <a:ext cx="1692088" cy="11404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98</xdr:row>
      <xdr:rowOff>11206</xdr:rowOff>
    </xdr:from>
    <xdr:to>
      <xdr:col>1</xdr:col>
      <xdr:colOff>324971</xdr:colOff>
      <xdr:row>104</xdr:row>
      <xdr:rowOff>23115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32631"/>
          <a:ext cx="1658471" cy="1154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6"/>
  <sheetViews>
    <sheetView tabSelected="1" topLeftCell="A21" workbookViewId="0"/>
  </sheetViews>
  <sheetFormatPr baseColWidth="10" defaultRowHeight="15" x14ac:dyDescent="0.25"/>
  <cols>
    <col min="1" max="1" width="20" style="3" customWidth="1"/>
    <col min="2" max="2" width="14.42578125" style="4" customWidth="1"/>
    <col min="3" max="3" width="2.140625" style="4" customWidth="1"/>
    <col min="4" max="4" width="19.42578125" style="4" customWidth="1"/>
    <col min="5" max="5" width="8.5703125" style="4" customWidth="1"/>
    <col min="6" max="6" width="11.42578125" style="4"/>
    <col min="7" max="7" width="7.42578125" style="6" customWidth="1"/>
    <col min="8" max="9" width="11.42578125" style="4"/>
    <col min="10" max="10" width="7.5703125" style="6" customWidth="1"/>
    <col min="11" max="11" width="2.7109375" style="4" customWidth="1"/>
    <col min="12" max="12" width="10.42578125" style="8" customWidth="1"/>
    <col min="13" max="13" width="7.140625" style="6" customWidth="1"/>
    <col min="14" max="14" width="11.42578125" style="9"/>
    <col min="15" max="15" width="8.28515625" style="6" customWidth="1"/>
    <col min="16" max="16" width="11.42578125" style="8"/>
    <col min="17" max="17" width="8.28515625" style="6" customWidth="1"/>
    <col min="18" max="18" width="2.7109375" style="4" customWidth="1"/>
    <col min="19" max="19" width="23" style="4" customWidth="1"/>
    <col min="20" max="16384" width="11.42578125" style="4"/>
  </cols>
  <sheetData>
    <row r="1" spans="1:17" s="1" customFormat="1" ht="42.75" customHeight="1" x14ac:dyDescent="0.25">
      <c r="A1" s="1" t="s">
        <v>0</v>
      </c>
      <c r="B1" s="1" t="s">
        <v>1</v>
      </c>
      <c r="D1" s="1" t="s">
        <v>3</v>
      </c>
      <c r="E1" s="1" t="s">
        <v>4</v>
      </c>
      <c r="F1" s="1" t="s">
        <v>5</v>
      </c>
      <c r="G1" s="1" t="s">
        <v>8</v>
      </c>
      <c r="H1" s="1" t="s">
        <v>6</v>
      </c>
      <c r="I1" s="1" t="s">
        <v>7</v>
      </c>
      <c r="J1" s="1" t="s">
        <v>8</v>
      </c>
      <c r="L1" s="2" t="s">
        <v>17</v>
      </c>
      <c r="M1" s="1" t="s">
        <v>8</v>
      </c>
      <c r="N1" s="2" t="s">
        <v>14</v>
      </c>
      <c r="O1" s="1" t="s">
        <v>8</v>
      </c>
      <c r="P1" s="2" t="s">
        <v>15</v>
      </c>
      <c r="Q1" s="1" t="s">
        <v>8</v>
      </c>
    </row>
    <row r="2" spans="1:17" x14ac:dyDescent="0.25">
      <c r="A2" s="3" t="s">
        <v>2</v>
      </c>
      <c r="B2" s="4">
        <v>12</v>
      </c>
      <c r="D2" s="4" t="s">
        <v>25</v>
      </c>
      <c r="E2" s="4">
        <v>1</v>
      </c>
      <c r="F2" s="5">
        <v>12</v>
      </c>
      <c r="G2" s="6" t="s">
        <v>10</v>
      </c>
      <c r="H2" s="7">
        <v>230</v>
      </c>
      <c r="I2" s="7">
        <v>80</v>
      </c>
      <c r="J2" s="6" t="s">
        <v>11</v>
      </c>
      <c r="L2" s="8">
        <f>H2*0.01*I2*0.01</f>
        <v>1.8400000000000003</v>
      </c>
      <c r="M2" s="6" t="s">
        <v>13</v>
      </c>
      <c r="N2" s="9">
        <f>L2*E2</f>
        <v>1.8400000000000003</v>
      </c>
      <c r="O2" s="6" t="s">
        <v>13</v>
      </c>
      <c r="P2" s="8">
        <f>N2*$B$2</f>
        <v>22.080000000000005</v>
      </c>
      <c r="Q2" s="6" t="s">
        <v>13</v>
      </c>
    </row>
    <row r="3" spans="1:17" x14ac:dyDescent="0.25">
      <c r="A3" s="226"/>
      <c r="D3" s="4" t="s">
        <v>26</v>
      </c>
      <c r="E3" s="4">
        <v>1</v>
      </c>
      <c r="F3" s="5">
        <v>12</v>
      </c>
      <c r="G3" s="6" t="s">
        <v>10</v>
      </c>
      <c r="H3" s="7">
        <v>230</v>
      </c>
      <c r="I3" s="7">
        <v>80</v>
      </c>
      <c r="J3" s="6" t="s">
        <v>11</v>
      </c>
      <c r="L3" s="8">
        <f>H3*0.01*I3*0.01</f>
        <v>1.8400000000000003</v>
      </c>
      <c r="M3" s="6" t="s">
        <v>13</v>
      </c>
      <c r="N3" s="9">
        <f>L3*E3</f>
        <v>1.8400000000000003</v>
      </c>
      <c r="O3" s="6" t="s">
        <v>13</v>
      </c>
      <c r="P3" s="8">
        <f>N3*$B$2</f>
        <v>22.080000000000005</v>
      </c>
      <c r="Q3" s="6" t="s">
        <v>13</v>
      </c>
    </row>
    <row r="4" spans="1:17" x14ac:dyDescent="0.25">
      <c r="A4" s="226"/>
      <c r="D4" s="4" t="s">
        <v>30</v>
      </c>
      <c r="E4" s="4">
        <v>3</v>
      </c>
      <c r="F4" s="5">
        <v>18</v>
      </c>
      <c r="G4" s="6" t="s">
        <v>10</v>
      </c>
      <c r="H4" s="7">
        <v>226.4</v>
      </c>
      <c r="I4" s="7">
        <v>10</v>
      </c>
      <c r="J4" s="6" t="s">
        <v>11</v>
      </c>
      <c r="L4" s="8">
        <f>H4*0.01*I4*0.01</f>
        <v>0.22640000000000002</v>
      </c>
      <c r="M4" s="6" t="s">
        <v>13</v>
      </c>
      <c r="N4" s="9">
        <f>L4*E4</f>
        <v>0.67920000000000003</v>
      </c>
      <c r="O4" s="6" t="s">
        <v>13</v>
      </c>
      <c r="P4" s="8">
        <f>N4*$B$2</f>
        <v>8.1504000000000012</v>
      </c>
      <c r="Q4" s="6" t="s">
        <v>13</v>
      </c>
    </row>
    <row r="5" spans="1:17" x14ac:dyDescent="0.25">
      <c r="A5" s="226"/>
      <c r="D5" s="4" t="s">
        <v>31</v>
      </c>
      <c r="E5" s="4">
        <v>2</v>
      </c>
      <c r="F5" s="5">
        <v>18</v>
      </c>
      <c r="G5" s="6" t="s">
        <v>10</v>
      </c>
      <c r="H5" s="7">
        <v>76.2</v>
      </c>
      <c r="I5" s="7">
        <v>10</v>
      </c>
      <c r="J5" s="6" t="s">
        <v>11</v>
      </c>
      <c r="L5" s="8">
        <f>H5*0.01*I5*0.01</f>
        <v>7.6200000000000004E-2</v>
      </c>
      <c r="M5" s="6" t="s">
        <v>13</v>
      </c>
      <c r="N5" s="9">
        <f>L5*E5</f>
        <v>0.15240000000000001</v>
      </c>
      <c r="O5" s="6" t="s">
        <v>13</v>
      </c>
      <c r="P5" s="8">
        <f>N5*$B$2</f>
        <v>1.8288000000000002</v>
      </c>
      <c r="Q5" s="6" t="s">
        <v>13</v>
      </c>
    </row>
    <row r="6" spans="1:17" x14ac:dyDescent="0.25">
      <c r="A6" s="226"/>
      <c r="D6" s="4" t="s">
        <v>12</v>
      </c>
      <c r="E6" s="4">
        <v>2</v>
      </c>
      <c r="F6" s="5">
        <v>100</v>
      </c>
      <c r="G6" s="6" t="s">
        <v>10</v>
      </c>
      <c r="H6" s="7">
        <v>226.4</v>
      </c>
      <c r="I6" s="7">
        <v>36.299999999999997</v>
      </c>
      <c r="J6" s="6" t="s">
        <v>11</v>
      </c>
      <c r="L6" s="8">
        <f>H6*0.01*I6*0.01</f>
        <v>0.82183200000000001</v>
      </c>
      <c r="M6" s="6" t="s">
        <v>13</v>
      </c>
      <c r="N6" s="9">
        <f>L6*E6</f>
        <v>1.643664</v>
      </c>
      <c r="O6" s="6" t="s">
        <v>13</v>
      </c>
      <c r="P6" s="8">
        <f>N6*$B$2</f>
        <v>19.723967999999999</v>
      </c>
      <c r="Q6" s="6" t="s">
        <v>13</v>
      </c>
    </row>
    <row r="7" spans="1:17" x14ac:dyDescent="0.25">
      <c r="A7" s="226"/>
      <c r="D7" s="4" t="s">
        <v>28</v>
      </c>
      <c r="E7" s="4">
        <v>40</v>
      </c>
      <c r="F7" s="5"/>
      <c r="H7" s="7"/>
      <c r="I7" s="7"/>
    </row>
    <row r="8" spans="1:17" x14ac:dyDescent="0.25">
      <c r="A8" s="226"/>
      <c r="F8" s="5"/>
      <c r="H8" s="7"/>
      <c r="I8" s="7"/>
      <c r="O8" s="10"/>
      <c r="P8" s="9"/>
      <c r="Q8" s="10"/>
    </row>
    <row r="9" spans="1:17" x14ac:dyDescent="0.25">
      <c r="F9" s="5"/>
      <c r="H9" s="7"/>
      <c r="I9" s="7"/>
    </row>
    <row r="10" spans="1:17" x14ac:dyDescent="0.25">
      <c r="A10" s="3" t="s">
        <v>68</v>
      </c>
      <c r="B10" s="4">
        <v>8</v>
      </c>
      <c r="D10" s="4" t="s">
        <v>25</v>
      </c>
      <c r="E10" s="4">
        <v>1</v>
      </c>
      <c r="F10" s="5">
        <v>12</v>
      </c>
      <c r="G10" s="6" t="s">
        <v>10</v>
      </c>
      <c r="H10" s="7">
        <v>230</v>
      </c>
      <c r="I10" s="7">
        <v>80</v>
      </c>
      <c r="J10" s="6" t="s">
        <v>11</v>
      </c>
      <c r="L10" s="8">
        <f>H10*0.01*I10*0.01</f>
        <v>1.8400000000000003</v>
      </c>
      <c r="M10" s="6" t="s">
        <v>13</v>
      </c>
      <c r="N10" s="9">
        <f>L10*E10</f>
        <v>1.8400000000000003</v>
      </c>
      <c r="O10" s="6" t="s">
        <v>13</v>
      </c>
      <c r="P10" s="8">
        <f>N10*$B$10</f>
        <v>14.720000000000002</v>
      </c>
      <c r="Q10" s="6" t="s">
        <v>13</v>
      </c>
    </row>
    <row r="11" spans="1:17" x14ac:dyDescent="0.25">
      <c r="A11" s="226" t="s">
        <v>46</v>
      </c>
      <c r="D11" s="4" t="s">
        <v>26</v>
      </c>
      <c r="E11" s="4">
        <v>1</v>
      </c>
      <c r="F11" s="5">
        <v>12</v>
      </c>
      <c r="G11" s="6" t="s">
        <v>10</v>
      </c>
      <c r="H11" s="7">
        <v>230</v>
      </c>
      <c r="I11" s="7">
        <v>80</v>
      </c>
      <c r="J11" s="6" t="s">
        <v>11</v>
      </c>
      <c r="L11" s="8">
        <f>H11*0.01*I11*0.01</f>
        <v>1.8400000000000003</v>
      </c>
      <c r="M11" s="6" t="s">
        <v>13</v>
      </c>
      <c r="N11" s="9">
        <f>L11*E11</f>
        <v>1.8400000000000003</v>
      </c>
      <c r="O11" s="6" t="s">
        <v>13</v>
      </c>
      <c r="P11" s="8">
        <f>N11*$B$10</f>
        <v>14.720000000000002</v>
      </c>
      <c r="Q11" s="6" t="s">
        <v>13</v>
      </c>
    </row>
    <row r="12" spans="1:17" x14ac:dyDescent="0.25">
      <c r="A12" s="226"/>
      <c r="D12" s="4" t="s">
        <v>30</v>
      </c>
      <c r="E12" s="4">
        <v>3</v>
      </c>
      <c r="F12" s="5">
        <v>18</v>
      </c>
      <c r="G12" s="6" t="s">
        <v>10</v>
      </c>
      <c r="H12" s="7">
        <v>226.4</v>
      </c>
      <c r="I12" s="7">
        <v>10</v>
      </c>
      <c r="J12" s="6" t="s">
        <v>11</v>
      </c>
      <c r="L12" s="8">
        <f>H12*0.01*I12*0.01</f>
        <v>0.22640000000000002</v>
      </c>
      <c r="M12" s="6" t="s">
        <v>13</v>
      </c>
      <c r="N12" s="9">
        <f>L12*E12</f>
        <v>0.67920000000000003</v>
      </c>
      <c r="O12" s="6" t="s">
        <v>13</v>
      </c>
      <c r="P12" s="8">
        <f>N12*$B$10</f>
        <v>5.4336000000000002</v>
      </c>
      <c r="Q12" s="6" t="s">
        <v>13</v>
      </c>
    </row>
    <row r="13" spans="1:17" x14ac:dyDescent="0.25">
      <c r="A13" s="226"/>
      <c r="D13" s="4" t="s">
        <v>32</v>
      </c>
      <c r="E13" s="4">
        <v>2</v>
      </c>
      <c r="F13" s="5">
        <v>18</v>
      </c>
      <c r="G13" s="6" t="s">
        <v>10</v>
      </c>
      <c r="H13" s="7">
        <v>78.099999999999994</v>
      </c>
      <c r="I13" s="7">
        <v>10</v>
      </c>
      <c r="J13" s="6" t="s">
        <v>11</v>
      </c>
      <c r="L13" s="8">
        <f>H13*0.01*I13*0.01</f>
        <v>7.8099999999999989E-2</v>
      </c>
      <c r="M13" s="6" t="s">
        <v>13</v>
      </c>
      <c r="N13" s="9">
        <f>L13*E13</f>
        <v>0.15619999999999998</v>
      </c>
      <c r="O13" s="6" t="s">
        <v>13</v>
      </c>
      <c r="P13" s="8">
        <f>N13*$B$10</f>
        <v>1.2495999999999998</v>
      </c>
      <c r="Q13" s="6" t="s">
        <v>13</v>
      </c>
    </row>
    <row r="14" spans="1:17" x14ac:dyDescent="0.25">
      <c r="A14" s="226"/>
      <c r="D14" s="4" t="s">
        <v>12</v>
      </c>
      <c r="E14" s="4">
        <v>2</v>
      </c>
      <c r="F14" s="5">
        <v>100</v>
      </c>
      <c r="G14" s="6" t="s">
        <v>10</v>
      </c>
      <c r="H14" s="7">
        <v>226.4</v>
      </c>
      <c r="I14" s="7">
        <v>36.35</v>
      </c>
      <c r="J14" s="6" t="s">
        <v>11</v>
      </c>
      <c r="L14" s="8">
        <f>H14*0.01*I14*0.01</f>
        <v>0.82296400000000003</v>
      </c>
      <c r="M14" s="6" t="s">
        <v>13</v>
      </c>
      <c r="N14" s="9">
        <f>L14*E14</f>
        <v>1.6459280000000001</v>
      </c>
      <c r="O14" s="6" t="s">
        <v>13</v>
      </c>
      <c r="P14" s="8">
        <f>N14*$B$10</f>
        <v>13.167424</v>
      </c>
      <c r="Q14" s="6" t="s">
        <v>13</v>
      </c>
    </row>
    <row r="15" spans="1:17" x14ac:dyDescent="0.25">
      <c r="A15" s="226"/>
      <c r="D15" s="4" t="s">
        <v>28</v>
      </c>
      <c r="E15" s="4">
        <v>40</v>
      </c>
      <c r="F15" s="5"/>
      <c r="H15" s="7"/>
      <c r="I15" s="7"/>
    </row>
    <row r="16" spans="1:17" x14ac:dyDescent="0.25">
      <c r="A16" s="226"/>
      <c r="F16" s="5"/>
      <c r="H16" s="7"/>
      <c r="I16" s="7"/>
      <c r="O16" s="10"/>
      <c r="P16" s="9"/>
      <c r="Q16" s="10"/>
    </row>
    <row r="17" spans="1:17" x14ac:dyDescent="0.25">
      <c r="F17" s="5"/>
      <c r="H17" s="7"/>
      <c r="I17" s="7"/>
      <c r="O17" s="10"/>
      <c r="P17" s="9"/>
      <c r="Q17" s="10"/>
    </row>
    <row r="18" spans="1:17" x14ac:dyDescent="0.25">
      <c r="A18" s="4"/>
      <c r="G18" s="4"/>
      <c r="J18" s="4"/>
      <c r="L18" s="4"/>
      <c r="M18" s="4"/>
      <c r="N18" s="4"/>
      <c r="O18" s="4"/>
      <c r="P18" s="4"/>
      <c r="Q18" s="4"/>
    </row>
    <row r="19" spans="1:17" x14ac:dyDescent="0.25">
      <c r="A19" s="3" t="s">
        <v>33</v>
      </c>
      <c r="B19" s="4">
        <v>6</v>
      </c>
      <c r="D19" s="4" t="s">
        <v>19</v>
      </c>
      <c r="E19" s="4">
        <v>1</v>
      </c>
      <c r="F19" s="5">
        <v>18</v>
      </c>
      <c r="G19" s="6" t="s">
        <v>10</v>
      </c>
      <c r="H19" s="7">
        <v>132.4</v>
      </c>
      <c r="I19" s="7">
        <v>80</v>
      </c>
      <c r="J19" s="6" t="s">
        <v>11</v>
      </c>
      <c r="L19" s="8">
        <f t="shared" ref="L19:L26" si="0">H19*0.01*I19*0.01</f>
        <v>1.0592000000000001</v>
      </c>
      <c r="M19" s="6" t="s">
        <v>13</v>
      </c>
      <c r="N19" s="9">
        <f>L19*E19</f>
        <v>1.0592000000000001</v>
      </c>
      <c r="O19" s="6" t="s">
        <v>13</v>
      </c>
      <c r="P19" s="8">
        <f>N19*$B$19</f>
        <v>6.3552000000000008</v>
      </c>
      <c r="Q19" s="6" t="s">
        <v>13</v>
      </c>
    </row>
    <row r="20" spans="1:17" x14ac:dyDescent="0.25">
      <c r="D20" s="4" t="s">
        <v>20</v>
      </c>
      <c r="E20" s="4">
        <v>1</v>
      </c>
      <c r="F20" s="5">
        <v>18</v>
      </c>
      <c r="G20" s="6" t="s">
        <v>10</v>
      </c>
      <c r="H20" s="7">
        <v>132.4</v>
      </c>
      <c r="I20" s="7">
        <v>80</v>
      </c>
      <c r="J20" s="6" t="s">
        <v>11</v>
      </c>
      <c r="L20" s="8">
        <f t="shared" si="0"/>
        <v>1.0592000000000001</v>
      </c>
      <c r="M20" s="6" t="s">
        <v>13</v>
      </c>
      <c r="N20" s="9">
        <f t="shared" ref="N20:N26" si="1">L20*E20</f>
        <v>1.0592000000000001</v>
      </c>
      <c r="O20" s="6" t="s">
        <v>13</v>
      </c>
      <c r="P20" s="8">
        <f t="shared" ref="P20:P26" si="2">N20*$B$19</f>
        <v>6.3552000000000008</v>
      </c>
      <c r="Q20" s="6" t="s">
        <v>13</v>
      </c>
    </row>
    <row r="21" spans="1:17" x14ac:dyDescent="0.25">
      <c r="D21" s="4" t="s">
        <v>37</v>
      </c>
      <c r="E21" s="4">
        <v>1</v>
      </c>
      <c r="F21" s="5">
        <v>18</v>
      </c>
      <c r="G21" s="6" t="s">
        <v>10</v>
      </c>
      <c r="H21" s="7">
        <v>132.4</v>
      </c>
      <c r="I21" s="7">
        <v>5</v>
      </c>
      <c r="J21" s="6" t="s">
        <v>11</v>
      </c>
      <c r="L21" s="8">
        <f t="shared" si="0"/>
        <v>6.6200000000000009E-2</v>
      </c>
      <c r="M21" s="6" t="s">
        <v>13</v>
      </c>
      <c r="N21" s="9">
        <f t="shared" si="1"/>
        <v>6.6200000000000009E-2</v>
      </c>
      <c r="O21" s="6" t="s">
        <v>13</v>
      </c>
      <c r="P21" s="8">
        <f t="shared" si="2"/>
        <v>0.39720000000000005</v>
      </c>
      <c r="Q21" s="6" t="s">
        <v>13</v>
      </c>
    </row>
    <row r="22" spans="1:17" x14ac:dyDescent="0.25">
      <c r="D22" s="4" t="s">
        <v>37</v>
      </c>
      <c r="E22" s="4">
        <v>1</v>
      </c>
      <c r="F22" s="5">
        <v>18</v>
      </c>
      <c r="G22" s="6" t="s">
        <v>10</v>
      </c>
      <c r="H22" s="7">
        <v>128.69999999999999</v>
      </c>
      <c r="I22" s="7">
        <v>5</v>
      </c>
      <c r="J22" s="6" t="s">
        <v>11</v>
      </c>
      <c r="L22" s="8">
        <f t="shared" si="0"/>
        <v>6.4349999999999991E-2</v>
      </c>
      <c r="M22" s="6" t="s">
        <v>13</v>
      </c>
      <c r="N22" s="9">
        <f t="shared" si="1"/>
        <v>6.4349999999999991E-2</v>
      </c>
      <c r="O22" s="6" t="s">
        <v>13</v>
      </c>
      <c r="P22" s="8">
        <f t="shared" si="2"/>
        <v>0.38609999999999994</v>
      </c>
      <c r="Q22" s="6" t="s">
        <v>13</v>
      </c>
    </row>
    <row r="23" spans="1:17" x14ac:dyDescent="0.25">
      <c r="D23" s="4" t="s">
        <v>37</v>
      </c>
      <c r="E23" s="4">
        <v>1</v>
      </c>
      <c r="F23" s="5" t="s">
        <v>43</v>
      </c>
      <c r="G23" s="6" t="s">
        <v>10</v>
      </c>
      <c r="H23" s="7">
        <v>132.4</v>
      </c>
      <c r="I23" s="7"/>
      <c r="L23" s="8">
        <f>H23*0.01</f>
        <v>1.3240000000000001</v>
      </c>
      <c r="M23" s="6" t="s">
        <v>41</v>
      </c>
      <c r="N23" s="9">
        <f t="shared" si="1"/>
        <v>1.3240000000000001</v>
      </c>
      <c r="O23" s="6" t="s">
        <v>41</v>
      </c>
      <c r="P23" s="8">
        <f t="shared" si="2"/>
        <v>7.9440000000000008</v>
      </c>
      <c r="Q23" s="6" t="s">
        <v>41</v>
      </c>
    </row>
    <row r="24" spans="1:17" x14ac:dyDescent="0.25">
      <c r="D24" s="4" t="s">
        <v>38</v>
      </c>
      <c r="E24" s="4">
        <v>3</v>
      </c>
      <c r="F24" s="5">
        <v>18</v>
      </c>
      <c r="G24" s="6" t="s">
        <v>10</v>
      </c>
      <c r="H24" s="7">
        <v>74.400000000000006</v>
      </c>
      <c r="I24" s="7">
        <v>5</v>
      </c>
      <c r="J24" s="6" t="s">
        <v>11</v>
      </c>
      <c r="L24" s="8">
        <f>H24*0.01*I24*0.01</f>
        <v>3.7200000000000004E-2</v>
      </c>
      <c r="M24" s="6" t="s">
        <v>13</v>
      </c>
      <c r="N24" s="9">
        <f t="shared" si="1"/>
        <v>0.1116</v>
      </c>
      <c r="O24" s="6" t="s">
        <v>13</v>
      </c>
      <c r="P24" s="8">
        <f t="shared" si="2"/>
        <v>0.66959999999999997</v>
      </c>
      <c r="Q24" s="6" t="s">
        <v>13</v>
      </c>
    </row>
    <row r="25" spans="1:17" x14ac:dyDescent="0.25">
      <c r="D25" s="4" t="s">
        <v>38</v>
      </c>
      <c r="E25" s="4">
        <v>1</v>
      </c>
      <c r="F25" s="5" t="s">
        <v>43</v>
      </c>
      <c r="G25" s="6" t="s">
        <v>10</v>
      </c>
      <c r="H25" s="7">
        <v>74.400000000000006</v>
      </c>
      <c r="I25" s="7"/>
      <c r="L25" s="8">
        <f>H25*0.01</f>
        <v>0.74400000000000011</v>
      </c>
      <c r="M25" s="6" t="s">
        <v>41</v>
      </c>
      <c r="N25" s="9">
        <f>L25*E25</f>
        <v>0.74400000000000011</v>
      </c>
      <c r="O25" s="6" t="s">
        <v>41</v>
      </c>
      <c r="P25" s="8">
        <f t="shared" si="2"/>
        <v>4.4640000000000004</v>
      </c>
      <c r="Q25" s="6" t="s">
        <v>41</v>
      </c>
    </row>
    <row r="26" spans="1:17" s="35" customFormat="1" x14ac:dyDescent="0.25">
      <c r="A26" s="140"/>
      <c r="D26" s="35" t="s">
        <v>12</v>
      </c>
      <c r="E26" s="35">
        <v>6</v>
      </c>
      <c r="F26" s="141">
        <v>50</v>
      </c>
      <c r="G26" s="142" t="s">
        <v>10</v>
      </c>
      <c r="H26" s="143">
        <v>36.299999999999997</v>
      </c>
      <c r="I26" s="143">
        <v>42.1</v>
      </c>
      <c r="J26" s="142" t="s">
        <v>11</v>
      </c>
      <c r="L26" s="144">
        <f t="shared" si="0"/>
        <v>0.15282299999999999</v>
      </c>
      <c r="M26" s="142" t="s">
        <v>13</v>
      </c>
      <c r="N26" s="145">
        <f t="shared" si="1"/>
        <v>0.91693799999999992</v>
      </c>
      <c r="O26" s="142" t="s">
        <v>13</v>
      </c>
      <c r="P26" s="144">
        <f t="shared" si="2"/>
        <v>5.5016279999999993</v>
      </c>
      <c r="Q26" s="142" t="s">
        <v>13</v>
      </c>
    </row>
    <row r="27" spans="1:17" x14ac:dyDescent="0.25">
      <c r="F27" s="5"/>
      <c r="H27" s="7"/>
      <c r="I27" s="7"/>
      <c r="O27" s="10"/>
      <c r="P27" s="9"/>
      <c r="Q27" s="10"/>
    </row>
    <row r="28" spans="1:17" x14ac:dyDescent="0.25">
      <c r="G28" s="4"/>
      <c r="J28" s="4"/>
      <c r="L28" s="4"/>
      <c r="M28" s="4"/>
      <c r="N28" s="4"/>
      <c r="O28" s="4"/>
      <c r="P28" s="4"/>
      <c r="Q28" s="4"/>
    </row>
    <row r="29" spans="1:17" x14ac:dyDescent="0.25">
      <c r="A29" s="3" t="s">
        <v>45</v>
      </c>
      <c r="B29" s="4">
        <v>6</v>
      </c>
      <c r="D29" s="4" t="s">
        <v>19</v>
      </c>
      <c r="E29" s="4">
        <v>1</v>
      </c>
      <c r="F29" s="5">
        <v>18</v>
      </c>
      <c r="G29" s="6" t="s">
        <v>10</v>
      </c>
      <c r="H29" s="7">
        <v>132.4</v>
      </c>
      <c r="I29" s="7">
        <v>80</v>
      </c>
      <c r="J29" s="6" t="s">
        <v>11</v>
      </c>
      <c r="L29" s="8">
        <f>H29*0.01*I29*0.01</f>
        <v>1.0592000000000001</v>
      </c>
      <c r="M29" s="6" t="s">
        <v>13</v>
      </c>
      <c r="N29" s="9">
        <f t="shared" ref="N29:N35" si="3">L29*E29</f>
        <v>1.0592000000000001</v>
      </c>
      <c r="O29" s="6" t="s">
        <v>13</v>
      </c>
      <c r="P29" s="8">
        <f>N29*$B$29</f>
        <v>6.3552000000000008</v>
      </c>
      <c r="Q29" s="6" t="s">
        <v>13</v>
      </c>
    </row>
    <row r="30" spans="1:17" x14ac:dyDescent="0.25">
      <c r="D30" s="4" t="s">
        <v>20</v>
      </c>
      <c r="E30" s="4">
        <v>1</v>
      </c>
      <c r="F30" s="5">
        <v>18</v>
      </c>
      <c r="G30" s="6" t="s">
        <v>10</v>
      </c>
      <c r="H30" s="7">
        <v>132.4</v>
      </c>
      <c r="I30" s="7">
        <v>80</v>
      </c>
      <c r="J30" s="6" t="s">
        <v>11</v>
      </c>
      <c r="L30" s="8">
        <f>H30*0.01*I30*0.01</f>
        <v>1.0592000000000001</v>
      </c>
      <c r="M30" s="6" t="s">
        <v>13</v>
      </c>
      <c r="N30" s="9">
        <f t="shared" si="3"/>
        <v>1.0592000000000001</v>
      </c>
      <c r="O30" s="6" t="s">
        <v>13</v>
      </c>
      <c r="P30" s="8">
        <f t="shared" ref="P30:P35" si="4">N30*$B$29</f>
        <v>6.3552000000000008</v>
      </c>
      <c r="Q30" s="6" t="s">
        <v>13</v>
      </c>
    </row>
    <row r="31" spans="1:17" x14ac:dyDescent="0.25">
      <c r="D31" s="4" t="s">
        <v>37</v>
      </c>
      <c r="E31" s="4">
        <v>1</v>
      </c>
      <c r="F31" s="5">
        <v>18</v>
      </c>
      <c r="G31" s="6" t="s">
        <v>10</v>
      </c>
      <c r="H31" s="7">
        <v>132.4</v>
      </c>
      <c r="I31" s="7">
        <v>5</v>
      </c>
      <c r="J31" s="6" t="s">
        <v>11</v>
      </c>
      <c r="L31" s="8">
        <f>H31*0.01*I31*0.01</f>
        <v>6.6200000000000009E-2</v>
      </c>
      <c r="M31" s="6" t="s">
        <v>13</v>
      </c>
      <c r="N31" s="9">
        <f t="shared" si="3"/>
        <v>6.6200000000000009E-2</v>
      </c>
      <c r="O31" s="6" t="s">
        <v>13</v>
      </c>
      <c r="P31" s="8">
        <f t="shared" si="4"/>
        <v>0.39720000000000005</v>
      </c>
      <c r="Q31" s="6" t="s">
        <v>13</v>
      </c>
    </row>
    <row r="32" spans="1:17" x14ac:dyDescent="0.25">
      <c r="D32" s="4" t="s">
        <v>37</v>
      </c>
      <c r="E32" s="4">
        <v>1</v>
      </c>
      <c r="F32" s="5">
        <v>18</v>
      </c>
      <c r="G32" s="6" t="s">
        <v>10</v>
      </c>
      <c r="H32" s="7">
        <v>126.9</v>
      </c>
      <c r="I32" s="7">
        <v>5</v>
      </c>
      <c r="J32" s="6" t="s">
        <v>11</v>
      </c>
      <c r="L32" s="8">
        <f>H32*0.01*I32*0.01</f>
        <v>6.3450000000000006E-2</v>
      </c>
      <c r="M32" s="6" t="s">
        <v>13</v>
      </c>
      <c r="N32" s="9">
        <f t="shared" si="3"/>
        <v>6.3450000000000006E-2</v>
      </c>
      <c r="O32" s="6" t="s">
        <v>13</v>
      </c>
      <c r="P32" s="8">
        <f t="shared" si="4"/>
        <v>0.38070000000000004</v>
      </c>
      <c r="Q32" s="6" t="s">
        <v>13</v>
      </c>
    </row>
    <row r="33" spans="1:17" x14ac:dyDescent="0.25">
      <c r="D33" s="4" t="s">
        <v>37</v>
      </c>
      <c r="E33" s="4">
        <v>1</v>
      </c>
      <c r="F33" s="5" t="s">
        <v>43</v>
      </c>
      <c r="G33" s="6" t="s">
        <v>10</v>
      </c>
      <c r="H33" s="7">
        <v>132.4</v>
      </c>
      <c r="I33" s="7"/>
      <c r="L33" s="8">
        <f>H33*0.01</f>
        <v>1.3240000000000001</v>
      </c>
      <c r="M33" s="6" t="s">
        <v>41</v>
      </c>
      <c r="N33" s="9">
        <f t="shared" si="3"/>
        <v>1.3240000000000001</v>
      </c>
      <c r="O33" s="6" t="s">
        <v>41</v>
      </c>
      <c r="P33" s="8">
        <f t="shared" si="4"/>
        <v>7.9440000000000008</v>
      </c>
      <c r="Q33" s="6" t="s">
        <v>41</v>
      </c>
    </row>
    <row r="34" spans="1:17" x14ac:dyDescent="0.25">
      <c r="D34" s="4" t="s">
        <v>38</v>
      </c>
      <c r="E34" s="4">
        <v>4</v>
      </c>
      <c r="F34" s="5">
        <v>18</v>
      </c>
      <c r="G34" s="6" t="s">
        <v>10</v>
      </c>
      <c r="H34" s="7">
        <v>74.400000000000006</v>
      </c>
      <c r="I34" s="7">
        <v>5</v>
      </c>
      <c r="J34" s="6" t="s">
        <v>11</v>
      </c>
      <c r="L34" s="8">
        <f>H34*0.01*I34*0.01</f>
        <v>3.7200000000000004E-2</v>
      </c>
      <c r="M34" s="6" t="s">
        <v>13</v>
      </c>
      <c r="N34" s="9">
        <f t="shared" si="3"/>
        <v>0.14880000000000002</v>
      </c>
      <c r="O34" s="6" t="s">
        <v>13</v>
      </c>
      <c r="P34" s="8">
        <f t="shared" si="4"/>
        <v>0.89280000000000004</v>
      </c>
      <c r="Q34" s="6" t="s">
        <v>13</v>
      </c>
    </row>
    <row r="35" spans="1:17" s="35" customFormat="1" x14ac:dyDescent="0.25">
      <c r="A35" s="140"/>
      <c r="D35" s="35" t="s">
        <v>12</v>
      </c>
      <c r="E35" s="35">
        <v>6</v>
      </c>
      <c r="F35" s="141">
        <v>50</v>
      </c>
      <c r="G35" s="142" t="s">
        <v>10</v>
      </c>
      <c r="H35" s="143">
        <v>36.299999999999997</v>
      </c>
      <c r="I35" s="143">
        <v>41.5</v>
      </c>
      <c r="J35" s="142" t="s">
        <v>11</v>
      </c>
      <c r="L35" s="144">
        <f>H35*0.01*I35*0.01</f>
        <v>0.150645</v>
      </c>
      <c r="M35" s="142" t="s">
        <v>13</v>
      </c>
      <c r="N35" s="145">
        <f t="shared" si="3"/>
        <v>0.90386999999999995</v>
      </c>
      <c r="O35" s="142" t="s">
        <v>13</v>
      </c>
      <c r="P35" s="144">
        <f t="shared" si="4"/>
        <v>5.4232199999999997</v>
      </c>
      <c r="Q35" s="142" t="s">
        <v>13</v>
      </c>
    </row>
    <row r="36" spans="1:17" x14ac:dyDescent="0.25">
      <c r="F36" s="5"/>
      <c r="H36" s="7"/>
      <c r="I36" s="7"/>
      <c r="O36" s="10"/>
      <c r="P36" s="9"/>
      <c r="Q36" s="10"/>
    </row>
    <row r="37" spans="1:17" x14ac:dyDescent="0.25">
      <c r="F37" s="5"/>
      <c r="H37" s="7"/>
      <c r="I37" s="7"/>
      <c r="O37" s="10"/>
      <c r="P37" s="9"/>
      <c r="Q37" s="10"/>
    </row>
    <row r="39" spans="1:17" x14ac:dyDescent="0.25">
      <c r="A39" s="228" t="s">
        <v>52</v>
      </c>
      <c r="B39" s="4">
        <v>1</v>
      </c>
      <c r="D39" s="4" t="s">
        <v>19</v>
      </c>
      <c r="E39" s="4">
        <v>1</v>
      </c>
      <c r="F39" s="5">
        <v>18</v>
      </c>
      <c r="G39" s="6" t="s">
        <v>10</v>
      </c>
      <c r="H39" s="7">
        <v>132.4</v>
      </c>
      <c r="I39" s="7">
        <v>40</v>
      </c>
      <c r="J39" s="6" t="s">
        <v>11</v>
      </c>
      <c r="L39" s="8">
        <f t="shared" ref="L39:L45" si="5">H39*0.01*I39*0.01</f>
        <v>0.52960000000000007</v>
      </c>
      <c r="M39" s="6" t="s">
        <v>13</v>
      </c>
      <c r="N39" s="9">
        <f t="shared" ref="N39:N45" si="6">L39*E39</f>
        <v>0.52960000000000007</v>
      </c>
      <c r="O39" s="6" t="s">
        <v>13</v>
      </c>
      <c r="P39" s="8">
        <f>N39*$B$39</f>
        <v>0.52960000000000007</v>
      </c>
      <c r="Q39" s="6" t="s">
        <v>13</v>
      </c>
    </row>
    <row r="40" spans="1:17" x14ac:dyDescent="0.25">
      <c r="A40" s="228"/>
      <c r="D40" s="4" t="s">
        <v>20</v>
      </c>
      <c r="E40" s="4">
        <v>1</v>
      </c>
      <c r="F40" s="5">
        <v>18</v>
      </c>
      <c r="G40" s="6" t="s">
        <v>10</v>
      </c>
      <c r="H40" s="7">
        <v>132.4</v>
      </c>
      <c r="I40" s="7">
        <v>40</v>
      </c>
      <c r="J40" s="6" t="s">
        <v>11</v>
      </c>
      <c r="L40" s="8">
        <f t="shared" si="5"/>
        <v>0.52960000000000007</v>
      </c>
      <c r="M40" s="6" t="s">
        <v>13</v>
      </c>
      <c r="N40" s="9">
        <f t="shared" si="6"/>
        <v>0.52960000000000007</v>
      </c>
      <c r="O40" s="6" t="s">
        <v>13</v>
      </c>
      <c r="P40" s="8">
        <f t="shared" ref="P40:P45" si="7">N40*$B$39</f>
        <v>0.52960000000000007</v>
      </c>
      <c r="Q40" s="6" t="s">
        <v>13</v>
      </c>
    </row>
    <row r="41" spans="1:17" x14ac:dyDescent="0.25">
      <c r="D41" s="4" t="s">
        <v>37</v>
      </c>
      <c r="E41" s="4">
        <v>1</v>
      </c>
      <c r="F41" s="5">
        <v>18</v>
      </c>
      <c r="G41" s="6" t="s">
        <v>10</v>
      </c>
      <c r="H41" s="7">
        <v>132.4</v>
      </c>
      <c r="I41" s="7">
        <v>5</v>
      </c>
      <c r="J41" s="6" t="s">
        <v>11</v>
      </c>
      <c r="L41" s="8">
        <f t="shared" si="5"/>
        <v>6.6200000000000009E-2</v>
      </c>
      <c r="M41" s="6" t="s">
        <v>13</v>
      </c>
      <c r="N41" s="9">
        <f t="shared" si="6"/>
        <v>6.6200000000000009E-2</v>
      </c>
      <c r="O41" s="6" t="s">
        <v>13</v>
      </c>
      <c r="P41" s="8">
        <f t="shared" si="7"/>
        <v>6.6200000000000009E-2</v>
      </c>
      <c r="Q41" s="6" t="s">
        <v>13</v>
      </c>
    </row>
    <row r="42" spans="1:17" x14ac:dyDescent="0.25">
      <c r="D42" s="4" t="s">
        <v>37</v>
      </c>
      <c r="E42" s="4">
        <v>1</v>
      </c>
      <c r="F42" s="5" t="s">
        <v>43</v>
      </c>
      <c r="G42" s="6" t="s">
        <v>10</v>
      </c>
      <c r="H42" s="7">
        <v>132.4</v>
      </c>
      <c r="I42" s="7"/>
      <c r="L42" s="8">
        <f>H42*0.01</f>
        <v>1.3240000000000001</v>
      </c>
      <c r="M42" s="6" t="s">
        <v>41</v>
      </c>
      <c r="N42" s="9">
        <f t="shared" si="6"/>
        <v>1.3240000000000001</v>
      </c>
      <c r="O42" s="6" t="s">
        <v>41</v>
      </c>
      <c r="P42" s="8">
        <f t="shared" si="7"/>
        <v>1.3240000000000001</v>
      </c>
      <c r="Q42" s="6" t="s">
        <v>41</v>
      </c>
    </row>
    <row r="43" spans="1:17" x14ac:dyDescent="0.25">
      <c r="D43" s="4" t="s">
        <v>38</v>
      </c>
      <c r="E43" s="4">
        <v>3</v>
      </c>
      <c r="F43" s="5">
        <v>18</v>
      </c>
      <c r="G43" s="6" t="s">
        <v>10</v>
      </c>
      <c r="H43" s="7">
        <v>36.299999999999997</v>
      </c>
      <c r="I43" s="7">
        <v>5</v>
      </c>
      <c r="J43" s="6" t="s">
        <v>11</v>
      </c>
      <c r="L43" s="8">
        <f>H43*0.01*I43*0.01</f>
        <v>1.8149999999999999E-2</v>
      </c>
      <c r="M43" s="6" t="s">
        <v>13</v>
      </c>
      <c r="N43" s="9">
        <f t="shared" si="6"/>
        <v>5.4449999999999998E-2</v>
      </c>
      <c r="O43" s="6" t="s">
        <v>13</v>
      </c>
      <c r="P43" s="8">
        <f t="shared" si="7"/>
        <v>5.4449999999999998E-2</v>
      </c>
      <c r="Q43" s="6" t="s">
        <v>13</v>
      </c>
    </row>
    <row r="44" spans="1:17" x14ac:dyDescent="0.25">
      <c r="D44" s="4" t="s">
        <v>38</v>
      </c>
      <c r="E44" s="4">
        <v>1</v>
      </c>
      <c r="F44" s="5" t="s">
        <v>43</v>
      </c>
      <c r="G44" s="6" t="s">
        <v>10</v>
      </c>
      <c r="H44" s="7">
        <v>36.299999999999997</v>
      </c>
      <c r="I44" s="7"/>
      <c r="L44" s="8">
        <f>H44*0.01</f>
        <v>0.36299999999999999</v>
      </c>
      <c r="M44" s="6" t="s">
        <v>41</v>
      </c>
      <c r="N44" s="9">
        <f t="shared" si="6"/>
        <v>0.36299999999999999</v>
      </c>
      <c r="O44" s="6" t="s">
        <v>41</v>
      </c>
      <c r="P44" s="8">
        <f t="shared" si="7"/>
        <v>0.36299999999999999</v>
      </c>
      <c r="Q44" s="6" t="s">
        <v>41</v>
      </c>
    </row>
    <row r="45" spans="1:17" s="35" customFormat="1" x14ac:dyDescent="0.25">
      <c r="A45" s="140"/>
      <c r="D45" s="35" t="s">
        <v>12</v>
      </c>
      <c r="E45" s="35">
        <v>3</v>
      </c>
      <c r="F45" s="141">
        <v>50</v>
      </c>
      <c r="G45" s="142" t="s">
        <v>10</v>
      </c>
      <c r="H45" s="143">
        <v>36.299999999999997</v>
      </c>
      <c r="I45" s="143">
        <v>42.1</v>
      </c>
      <c r="J45" s="142" t="s">
        <v>11</v>
      </c>
      <c r="L45" s="144">
        <f t="shared" si="5"/>
        <v>0.15282299999999999</v>
      </c>
      <c r="M45" s="142" t="s">
        <v>13</v>
      </c>
      <c r="N45" s="145">
        <f t="shared" si="6"/>
        <v>0.45846899999999996</v>
      </c>
      <c r="O45" s="142" t="s">
        <v>13</v>
      </c>
      <c r="P45" s="144">
        <f t="shared" si="7"/>
        <v>0.45846899999999996</v>
      </c>
      <c r="Q45" s="142" t="s">
        <v>13</v>
      </c>
    </row>
    <row r="46" spans="1:17" x14ac:dyDescent="0.25">
      <c r="F46" s="5"/>
      <c r="H46" s="7"/>
      <c r="I46" s="7"/>
      <c r="O46" s="10"/>
      <c r="P46" s="9"/>
      <c r="Q46" s="10"/>
    </row>
    <row r="47" spans="1:17" x14ac:dyDescent="0.25">
      <c r="H47" s="7"/>
    </row>
    <row r="48" spans="1:17" x14ac:dyDescent="0.25">
      <c r="A48" s="228" t="s">
        <v>53</v>
      </c>
      <c r="B48" s="4">
        <v>1</v>
      </c>
      <c r="D48" s="4" t="s">
        <v>19</v>
      </c>
      <c r="E48" s="4">
        <v>1</v>
      </c>
      <c r="F48" s="5">
        <v>18</v>
      </c>
      <c r="G48" s="6" t="s">
        <v>10</v>
      </c>
      <c r="H48" s="7">
        <v>132.4</v>
      </c>
      <c r="I48" s="7">
        <v>40</v>
      </c>
      <c r="J48" s="6" t="s">
        <v>11</v>
      </c>
      <c r="L48" s="8">
        <f>H48*0.01*I48*0.01</f>
        <v>0.52960000000000007</v>
      </c>
      <c r="M48" s="6" t="s">
        <v>13</v>
      </c>
      <c r="N48" s="9">
        <f>L48*E48</f>
        <v>0.52960000000000007</v>
      </c>
      <c r="O48" s="6" t="s">
        <v>13</v>
      </c>
      <c r="P48" s="8">
        <f>N48*$B$48</f>
        <v>0.52960000000000007</v>
      </c>
      <c r="Q48" s="6" t="s">
        <v>13</v>
      </c>
    </row>
    <row r="49" spans="1:17" x14ac:dyDescent="0.25">
      <c r="A49" s="228"/>
      <c r="D49" s="4" t="s">
        <v>20</v>
      </c>
      <c r="E49" s="4">
        <v>1</v>
      </c>
      <c r="F49" s="5">
        <v>18</v>
      </c>
      <c r="G49" s="6" t="s">
        <v>10</v>
      </c>
      <c r="H49" s="7">
        <v>132.4</v>
      </c>
      <c r="I49" s="7">
        <v>40</v>
      </c>
      <c r="J49" s="6" t="s">
        <v>11</v>
      </c>
      <c r="L49" s="8">
        <f>H49*0.01*I49*0.01</f>
        <v>0.52960000000000007</v>
      </c>
      <c r="M49" s="6" t="s">
        <v>13</v>
      </c>
      <c r="N49" s="9">
        <f t="shared" ref="N49:N61" si="8">L49*E49</f>
        <v>0.52960000000000007</v>
      </c>
      <c r="O49" s="6" t="s">
        <v>13</v>
      </c>
      <c r="P49" s="8">
        <f>N49*$B$48</f>
        <v>0.52960000000000007</v>
      </c>
      <c r="Q49" s="6" t="s">
        <v>13</v>
      </c>
    </row>
    <row r="50" spans="1:17" x14ac:dyDescent="0.25">
      <c r="D50" s="4" t="s">
        <v>37</v>
      </c>
      <c r="E50" s="4">
        <v>2</v>
      </c>
      <c r="F50" s="5">
        <v>18</v>
      </c>
      <c r="G50" s="6" t="s">
        <v>10</v>
      </c>
      <c r="H50" s="7">
        <v>132.4</v>
      </c>
      <c r="I50" s="7">
        <v>5</v>
      </c>
      <c r="J50" s="6" t="s">
        <v>11</v>
      </c>
      <c r="L50" s="8">
        <f>H50*0.01*I50*0.01</f>
        <v>6.6200000000000009E-2</v>
      </c>
      <c r="M50" s="6" t="s">
        <v>13</v>
      </c>
      <c r="N50" s="9">
        <f t="shared" si="8"/>
        <v>0.13240000000000002</v>
      </c>
      <c r="O50" s="6" t="s">
        <v>13</v>
      </c>
      <c r="P50" s="8">
        <f>N50*$B$48</f>
        <v>0.13240000000000002</v>
      </c>
      <c r="Q50" s="6" t="s">
        <v>13</v>
      </c>
    </row>
    <row r="51" spans="1:17" x14ac:dyDescent="0.25">
      <c r="D51" s="4" t="s">
        <v>38</v>
      </c>
      <c r="E51" s="4">
        <v>4</v>
      </c>
      <c r="F51" s="5">
        <v>18</v>
      </c>
      <c r="G51" s="6" t="s">
        <v>10</v>
      </c>
      <c r="H51" s="7">
        <v>34.5</v>
      </c>
      <c r="I51" s="7">
        <v>5</v>
      </c>
      <c r="J51" s="6" t="s">
        <v>11</v>
      </c>
      <c r="L51" s="8">
        <f>H51*0.01*I51*0.01</f>
        <v>1.7250000000000001E-2</v>
      </c>
      <c r="M51" s="6" t="s">
        <v>13</v>
      </c>
      <c r="N51" s="9">
        <f t="shared" si="8"/>
        <v>6.9000000000000006E-2</v>
      </c>
      <c r="O51" s="6" t="s">
        <v>13</v>
      </c>
      <c r="P51" s="8">
        <f>N51*$B$48</f>
        <v>6.9000000000000006E-2</v>
      </c>
      <c r="Q51" s="6" t="s">
        <v>13</v>
      </c>
    </row>
    <row r="52" spans="1:17" s="35" customFormat="1" x14ac:dyDescent="0.25">
      <c r="A52" s="140"/>
      <c r="D52" s="35" t="s">
        <v>12</v>
      </c>
      <c r="E52" s="35">
        <v>3</v>
      </c>
      <c r="F52" s="141">
        <v>50</v>
      </c>
      <c r="G52" s="142" t="s">
        <v>10</v>
      </c>
      <c r="H52" s="143">
        <v>34.5</v>
      </c>
      <c r="I52" s="143">
        <v>41.5</v>
      </c>
      <c r="J52" s="142" t="s">
        <v>11</v>
      </c>
      <c r="L52" s="144">
        <f>H52*0.01*I52*0.01</f>
        <v>0.14317500000000002</v>
      </c>
      <c r="M52" s="142" t="s">
        <v>13</v>
      </c>
      <c r="N52" s="145">
        <f t="shared" si="8"/>
        <v>0.42952500000000005</v>
      </c>
      <c r="O52" s="142" t="s">
        <v>13</v>
      </c>
      <c r="P52" s="144">
        <f>N52*$B$48</f>
        <v>0.42952500000000005</v>
      </c>
      <c r="Q52" s="142" t="s">
        <v>13</v>
      </c>
    </row>
    <row r="53" spans="1:17" x14ac:dyDescent="0.25">
      <c r="F53" s="5"/>
      <c r="H53" s="7"/>
      <c r="I53" s="7"/>
      <c r="O53" s="10"/>
      <c r="P53" s="9"/>
      <c r="Q53" s="10"/>
    </row>
    <row r="55" spans="1:17" x14ac:dyDescent="0.25">
      <c r="A55" s="228" t="s">
        <v>54</v>
      </c>
      <c r="B55" s="4">
        <v>1</v>
      </c>
      <c r="D55" s="4" t="s">
        <v>19</v>
      </c>
      <c r="E55" s="4">
        <v>1</v>
      </c>
      <c r="F55" s="5">
        <v>18</v>
      </c>
      <c r="G55" s="6" t="s">
        <v>10</v>
      </c>
      <c r="H55" s="7">
        <v>132.4</v>
      </c>
      <c r="I55" s="7">
        <v>40</v>
      </c>
      <c r="J55" s="6" t="s">
        <v>11</v>
      </c>
      <c r="L55" s="8">
        <f>H55*0.01*I55*0.01</f>
        <v>0.52960000000000007</v>
      </c>
      <c r="M55" s="6" t="s">
        <v>13</v>
      </c>
      <c r="N55" s="9">
        <f>L55*E55</f>
        <v>0.52960000000000007</v>
      </c>
      <c r="O55" s="6" t="s">
        <v>13</v>
      </c>
      <c r="P55" s="8">
        <f>N55*$B$55</f>
        <v>0.52960000000000007</v>
      </c>
      <c r="Q55" s="6" t="s">
        <v>13</v>
      </c>
    </row>
    <row r="56" spans="1:17" x14ac:dyDescent="0.25">
      <c r="A56" s="228"/>
      <c r="D56" s="4" t="s">
        <v>20</v>
      </c>
      <c r="E56" s="4">
        <v>1</v>
      </c>
      <c r="F56" s="5">
        <v>18</v>
      </c>
      <c r="G56" s="6" t="s">
        <v>10</v>
      </c>
      <c r="H56" s="7">
        <v>132.4</v>
      </c>
      <c r="I56" s="7">
        <v>40</v>
      </c>
      <c r="J56" s="6" t="s">
        <v>11</v>
      </c>
      <c r="L56" s="8">
        <f>H56*0.01*I56*0.01</f>
        <v>0.52960000000000007</v>
      </c>
      <c r="M56" s="6" t="s">
        <v>13</v>
      </c>
      <c r="N56" s="9">
        <f t="shared" si="8"/>
        <v>0.52960000000000007</v>
      </c>
      <c r="O56" s="6" t="s">
        <v>13</v>
      </c>
      <c r="P56" s="8">
        <f t="shared" ref="P56:P61" si="9">N56*$B$55</f>
        <v>0.52960000000000007</v>
      </c>
      <c r="Q56" s="6" t="s">
        <v>13</v>
      </c>
    </row>
    <row r="57" spans="1:17" x14ac:dyDescent="0.25">
      <c r="D57" s="4" t="s">
        <v>37</v>
      </c>
      <c r="E57" s="4">
        <v>1</v>
      </c>
      <c r="F57" s="5">
        <v>18</v>
      </c>
      <c r="G57" s="6" t="s">
        <v>10</v>
      </c>
      <c r="H57" s="7">
        <v>132.4</v>
      </c>
      <c r="I57" s="7">
        <v>5</v>
      </c>
      <c r="J57" s="6" t="s">
        <v>11</v>
      </c>
      <c r="L57" s="8">
        <f>H57*0.01*I57*0.01</f>
        <v>6.6200000000000009E-2</v>
      </c>
      <c r="M57" s="6" t="s">
        <v>13</v>
      </c>
      <c r="N57" s="9">
        <f t="shared" si="8"/>
        <v>6.6200000000000009E-2</v>
      </c>
      <c r="O57" s="6" t="s">
        <v>13</v>
      </c>
      <c r="P57" s="8">
        <f t="shared" si="9"/>
        <v>6.6200000000000009E-2</v>
      </c>
      <c r="Q57" s="6" t="s">
        <v>13</v>
      </c>
    </row>
    <row r="58" spans="1:17" x14ac:dyDescent="0.25">
      <c r="D58" s="4" t="s">
        <v>37</v>
      </c>
      <c r="E58" s="4">
        <v>1</v>
      </c>
      <c r="F58" s="5" t="s">
        <v>43</v>
      </c>
      <c r="G58" s="6" t="s">
        <v>10</v>
      </c>
      <c r="H58" s="7">
        <v>132.4</v>
      </c>
      <c r="I58" s="7"/>
      <c r="L58" s="8">
        <f>H58*0.01</f>
        <v>1.3240000000000001</v>
      </c>
      <c r="M58" s="6" t="s">
        <v>41</v>
      </c>
      <c r="N58" s="9">
        <f t="shared" si="8"/>
        <v>1.3240000000000001</v>
      </c>
      <c r="O58" s="6" t="s">
        <v>41</v>
      </c>
      <c r="P58" s="8">
        <f t="shared" si="9"/>
        <v>1.3240000000000001</v>
      </c>
      <c r="Q58" s="6" t="s">
        <v>41</v>
      </c>
    </row>
    <row r="59" spans="1:17" x14ac:dyDescent="0.25">
      <c r="D59" s="4" t="s">
        <v>38</v>
      </c>
      <c r="E59" s="4">
        <v>3</v>
      </c>
      <c r="F59" s="5">
        <v>18</v>
      </c>
      <c r="G59" s="6" t="s">
        <v>10</v>
      </c>
      <c r="H59" s="7">
        <v>36.299999999999997</v>
      </c>
      <c r="I59" s="7">
        <v>5</v>
      </c>
      <c r="J59" s="6" t="s">
        <v>11</v>
      </c>
      <c r="L59" s="8">
        <f>H59*0.01*I59*0.01</f>
        <v>1.8149999999999999E-2</v>
      </c>
      <c r="M59" s="6" t="s">
        <v>13</v>
      </c>
      <c r="N59" s="9">
        <f t="shared" si="8"/>
        <v>5.4449999999999998E-2</v>
      </c>
      <c r="O59" s="6" t="s">
        <v>13</v>
      </c>
      <c r="P59" s="8">
        <f t="shared" si="9"/>
        <v>5.4449999999999998E-2</v>
      </c>
      <c r="Q59" s="6" t="s">
        <v>13</v>
      </c>
    </row>
    <row r="60" spans="1:17" x14ac:dyDescent="0.25">
      <c r="D60" s="4" t="s">
        <v>38</v>
      </c>
      <c r="E60" s="4">
        <v>1</v>
      </c>
      <c r="F60" s="5" t="s">
        <v>43</v>
      </c>
      <c r="G60" s="6" t="s">
        <v>10</v>
      </c>
      <c r="H60" s="7">
        <v>36.299999999999997</v>
      </c>
      <c r="I60" s="7"/>
      <c r="L60" s="8">
        <f>H60*0.01</f>
        <v>0.36299999999999999</v>
      </c>
      <c r="M60" s="6" t="s">
        <v>41</v>
      </c>
      <c r="N60" s="9">
        <f>L60*E60</f>
        <v>0.36299999999999999</v>
      </c>
      <c r="O60" s="6" t="s">
        <v>41</v>
      </c>
      <c r="P60" s="8">
        <f t="shared" si="9"/>
        <v>0.36299999999999999</v>
      </c>
      <c r="Q60" s="6" t="s">
        <v>41</v>
      </c>
    </row>
    <row r="61" spans="1:17" s="35" customFormat="1" x14ac:dyDescent="0.25">
      <c r="A61" s="140"/>
      <c r="D61" s="35" t="s">
        <v>12</v>
      </c>
      <c r="E61" s="35">
        <v>3</v>
      </c>
      <c r="F61" s="141">
        <v>50</v>
      </c>
      <c r="G61" s="142" t="s">
        <v>10</v>
      </c>
      <c r="H61" s="143">
        <v>36.299999999999997</v>
      </c>
      <c r="I61" s="143">
        <v>41.5</v>
      </c>
      <c r="J61" s="142" t="s">
        <v>11</v>
      </c>
      <c r="L61" s="144">
        <f>H61*0.01*I61*0.01</f>
        <v>0.150645</v>
      </c>
      <c r="M61" s="142" t="s">
        <v>13</v>
      </c>
      <c r="N61" s="145">
        <f t="shared" si="8"/>
        <v>0.45193499999999998</v>
      </c>
      <c r="O61" s="142" t="s">
        <v>13</v>
      </c>
      <c r="P61" s="144">
        <f t="shared" si="9"/>
        <v>0.45193499999999998</v>
      </c>
      <c r="Q61" s="142" t="s">
        <v>13</v>
      </c>
    </row>
    <row r="62" spans="1:17" x14ac:dyDescent="0.25">
      <c r="F62" s="5"/>
      <c r="H62" s="7"/>
      <c r="I62" s="7"/>
      <c r="O62" s="10"/>
      <c r="P62" s="9"/>
      <c r="Q62" s="10"/>
    </row>
    <row r="64" spans="1:17" x14ac:dyDescent="0.25">
      <c r="A64" s="228" t="s">
        <v>55</v>
      </c>
      <c r="B64" s="4">
        <v>1</v>
      </c>
      <c r="D64" s="4" t="s">
        <v>19</v>
      </c>
      <c r="E64" s="4">
        <v>1</v>
      </c>
      <c r="F64" s="5">
        <v>18</v>
      </c>
      <c r="G64" s="6" t="s">
        <v>10</v>
      </c>
      <c r="H64" s="7">
        <v>132.4</v>
      </c>
      <c r="I64" s="7">
        <v>40</v>
      </c>
      <c r="J64" s="6" t="s">
        <v>11</v>
      </c>
      <c r="L64" s="8">
        <f>H64*0.01*I64*0.01</f>
        <v>0.52960000000000007</v>
      </c>
      <c r="M64" s="6" t="s">
        <v>13</v>
      </c>
      <c r="N64" s="9">
        <f t="shared" ref="N64:N69" si="10">L64*E64</f>
        <v>0.52960000000000007</v>
      </c>
      <c r="O64" s="6" t="s">
        <v>13</v>
      </c>
      <c r="P64" s="8">
        <f t="shared" ref="P64:P69" si="11">N64*$B$64</f>
        <v>0.52960000000000007</v>
      </c>
      <c r="Q64" s="6" t="s">
        <v>13</v>
      </c>
    </row>
    <row r="65" spans="1:17" x14ac:dyDescent="0.25">
      <c r="A65" s="228"/>
      <c r="D65" s="4" t="s">
        <v>20</v>
      </c>
      <c r="E65" s="4">
        <v>1</v>
      </c>
      <c r="F65" s="5">
        <v>18</v>
      </c>
      <c r="G65" s="6" t="s">
        <v>10</v>
      </c>
      <c r="H65" s="7">
        <v>132.4</v>
      </c>
      <c r="I65" s="7">
        <v>40</v>
      </c>
      <c r="J65" s="6" t="s">
        <v>11</v>
      </c>
      <c r="L65" s="8">
        <f>H65*0.01*I65*0.01</f>
        <v>0.52960000000000007</v>
      </c>
      <c r="M65" s="6" t="s">
        <v>13</v>
      </c>
      <c r="N65" s="9">
        <f t="shared" si="10"/>
        <v>0.52960000000000007</v>
      </c>
      <c r="O65" s="6" t="s">
        <v>13</v>
      </c>
      <c r="P65" s="8">
        <f t="shared" si="11"/>
        <v>0.52960000000000007</v>
      </c>
      <c r="Q65" s="6" t="s">
        <v>13</v>
      </c>
    </row>
    <row r="66" spans="1:17" x14ac:dyDescent="0.25">
      <c r="D66" s="4" t="s">
        <v>37</v>
      </c>
      <c r="E66" s="4">
        <v>2</v>
      </c>
      <c r="F66" s="5">
        <v>18</v>
      </c>
      <c r="G66" s="6" t="s">
        <v>10</v>
      </c>
      <c r="H66" s="7">
        <v>132.4</v>
      </c>
      <c r="I66" s="7">
        <v>5</v>
      </c>
      <c r="J66" s="6" t="s">
        <v>11</v>
      </c>
      <c r="L66" s="8">
        <f>H66*0.01*I66*0.01</f>
        <v>6.6200000000000009E-2</v>
      </c>
      <c r="M66" s="6" t="s">
        <v>13</v>
      </c>
      <c r="N66" s="9">
        <f t="shared" si="10"/>
        <v>0.13240000000000002</v>
      </c>
      <c r="O66" s="6" t="s">
        <v>13</v>
      </c>
      <c r="P66" s="8">
        <f t="shared" si="11"/>
        <v>0.13240000000000002</v>
      </c>
      <c r="Q66" s="6" t="s">
        <v>13</v>
      </c>
    </row>
    <row r="67" spans="1:17" x14ac:dyDescent="0.25">
      <c r="D67" s="4" t="s">
        <v>38</v>
      </c>
      <c r="E67" s="4">
        <v>3</v>
      </c>
      <c r="F67" s="5">
        <v>18</v>
      </c>
      <c r="G67" s="6" t="s">
        <v>10</v>
      </c>
      <c r="H67" s="7">
        <v>34.5</v>
      </c>
      <c r="I67" s="7">
        <v>5</v>
      </c>
      <c r="J67" s="6" t="s">
        <v>11</v>
      </c>
      <c r="L67" s="8">
        <f>H67*0.01*I67*0.01</f>
        <v>1.7250000000000001E-2</v>
      </c>
      <c r="M67" s="6" t="s">
        <v>13</v>
      </c>
      <c r="N67" s="9">
        <f t="shared" si="10"/>
        <v>5.1750000000000004E-2</v>
      </c>
      <c r="O67" s="6" t="s">
        <v>13</v>
      </c>
      <c r="P67" s="8">
        <f t="shared" si="11"/>
        <v>5.1750000000000004E-2</v>
      </c>
      <c r="Q67" s="6" t="s">
        <v>13</v>
      </c>
    </row>
    <row r="68" spans="1:17" x14ac:dyDescent="0.25">
      <c r="D68" s="4" t="s">
        <v>38</v>
      </c>
      <c r="E68" s="4">
        <v>1</v>
      </c>
      <c r="F68" s="5" t="s">
        <v>43</v>
      </c>
      <c r="G68" s="6" t="s">
        <v>10</v>
      </c>
      <c r="H68" s="7">
        <v>34.5</v>
      </c>
      <c r="I68" s="7"/>
      <c r="L68" s="8">
        <f>H68*0.01</f>
        <v>0.34500000000000003</v>
      </c>
      <c r="M68" s="6" t="s">
        <v>41</v>
      </c>
      <c r="N68" s="9">
        <f t="shared" si="10"/>
        <v>0.34500000000000003</v>
      </c>
      <c r="O68" s="6" t="s">
        <v>41</v>
      </c>
      <c r="P68" s="8">
        <f t="shared" si="11"/>
        <v>0.34500000000000003</v>
      </c>
      <c r="Q68" s="6" t="s">
        <v>41</v>
      </c>
    </row>
    <row r="69" spans="1:17" s="35" customFormat="1" x14ac:dyDescent="0.25">
      <c r="A69" s="140"/>
      <c r="D69" s="35" t="s">
        <v>12</v>
      </c>
      <c r="E69" s="35">
        <v>3</v>
      </c>
      <c r="F69" s="141">
        <v>50</v>
      </c>
      <c r="G69" s="142" t="s">
        <v>10</v>
      </c>
      <c r="H69" s="143">
        <v>34.5</v>
      </c>
      <c r="I69" s="143">
        <v>42.1</v>
      </c>
      <c r="J69" s="142" t="s">
        <v>11</v>
      </c>
      <c r="L69" s="144">
        <f>H69*0.01*I69*0.01</f>
        <v>0.14524500000000001</v>
      </c>
      <c r="M69" s="142" t="s">
        <v>13</v>
      </c>
      <c r="N69" s="145">
        <f t="shared" si="10"/>
        <v>0.43573500000000004</v>
      </c>
      <c r="O69" s="142" t="s">
        <v>13</v>
      </c>
      <c r="P69" s="144">
        <f t="shared" si="11"/>
        <v>0.43573500000000004</v>
      </c>
      <c r="Q69" s="142" t="s">
        <v>13</v>
      </c>
    </row>
    <row r="70" spans="1:17" x14ac:dyDescent="0.25">
      <c r="F70" s="5"/>
      <c r="H70" s="7"/>
      <c r="I70" s="7"/>
      <c r="O70" s="10"/>
      <c r="P70" s="9"/>
      <c r="Q70" s="10"/>
    </row>
    <row r="72" spans="1:17" x14ac:dyDescent="0.25">
      <c r="A72" s="3" t="s">
        <v>34</v>
      </c>
      <c r="B72" s="4">
        <v>6</v>
      </c>
      <c r="D72" s="4" t="s">
        <v>19</v>
      </c>
      <c r="E72" s="4">
        <v>1</v>
      </c>
      <c r="F72" s="5">
        <v>12</v>
      </c>
      <c r="G72" s="6" t="s">
        <v>10</v>
      </c>
      <c r="H72" s="7">
        <v>132.4</v>
      </c>
      <c r="I72" s="7">
        <v>80</v>
      </c>
      <c r="J72" s="6" t="s">
        <v>11</v>
      </c>
      <c r="L72" s="8">
        <f>H72*0.01*I72*0.01</f>
        <v>1.0592000000000001</v>
      </c>
      <c r="M72" s="6" t="s">
        <v>13</v>
      </c>
      <c r="N72" s="9">
        <f t="shared" ref="N72:N78" si="12">L72*E72</f>
        <v>1.0592000000000001</v>
      </c>
      <c r="O72" s="6" t="s">
        <v>13</v>
      </c>
      <c r="P72" s="8">
        <f>N72*$B$72</f>
        <v>6.3552000000000008</v>
      </c>
      <c r="Q72" s="6" t="s">
        <v>13</v>
      </c>
    </row>
    <row r="73" spans="1:17" x14ac:dyDescent="0.25">
      <c r="D73" s="4" t="s">
        <v>27</v>
      </c>
      <c r="E73" s="4">
        <v>1</v>
      </c>
      <c r="F73" s="5">
        <v>12</v>
      </c>
      <c r="G73" s="6" t="s">
        <v>10</v>
      </c>
      <c r="H73" s="7">
        <v>132.4</v>
      </c>
      <c r="I73" s="7">
        <v>78.099999999999994</v>
      </c>
      <c r="J73" s="6" t="s">
        <v>11</v>
      </c>
      <c r="L73" s="8">
        <f>H73*0.01*I73*0.01</f>
        <v>1.034044</v>
      </c>
      <c r="M73" s="6" t="s">
        <v>13</v>
      </c>
      <c r="N73" s="9">
        <f t="shared" si="12"/>
        <v>1.034044</v>
      </c>
      <c r="O73" s="6" t="s">
        <v>13</v>
      </c>
      <c r="P73" s="8">
        <f t="shared" ref="P73:P78" si="13">N73*$B$72</f>
        <v>6.2042640000000002</v>
      </c>
      <c r="Q73" s="6" t="s">
        <v>13</v>
      </c>
    </row>
    <row r="74" spans="1:17" x14ac:dyDescent="0.25">
      <c r="D74" s="4" t="s">
        <v>37</v>
      </c>
      <c r="E74" s="4">
        <v>2</v>
      </c>
      <c r="F74" s="5">
        <v>18</v>
      </c>
      <c r="G74" s="6" t="s">
        <v>10</v>
      </c>
      <c r="H74" s="7">
        <v>132.4</v>
      </c>
      <c r="I74" s="7">
        <v>10</v>
      </c>
      <c r="J74" s="6" t="s">
        <v>11</v>
      </c>
      <c r="L74" s="8">
        <f>H74*0.01*I74*0.01</f>
        <v>0.13240000000000002</v>
      </c>
      <c r="M74" s="6" t="s">
        <v>13</v>
      </c>
      <c r="N74" s="9">
        <f t="shared" si="12"/>
        <v>0.26480000000000004</v>
      </c>
      <c r="O74" s="6" t="s">
        <v>13</v>
      </c>
      <c r="P74" s="8">
        <f t="shared" si="13"/>
        <v>1.5888000000000002</v>
      </c>
      <c r="Q74" s="6" t="s">
        <v>13</v>
      </c>
    </row>
    <row r="75" spans="1:17" x14ac:dyDescent="0.25">
      <c r="D75" s="4" t="s">
        <v>37</v>
      </c>
      <c r="E75" s="4">
        <v>1</v>
      </c>
      <c r="F75" s="5">
        <v>18</v>
      </c>
      <c r="G75" s="6" t="s">
        <v>10</v>
      </c>
      <c r="H75" s="7">
        <v>128.69999999999999</v>
      </c>
      <c r="I75" s="7">
        <v>10</v>
      </c>
      <c r="J75" s="6" t="s">
        <v>11</v>
      </c>
      <c r="L75" s="8">
        <f>H75*0.01*I75*0.01</f>
        <v>0.12869999999999998</v>
      </c>
      <c r="M75" s="6" t="s">
        <v>13</v>
      </c>
      <c r="N75" s="9">
        <f t="shared" si="12"/>
        <v>0.12869999999999998</v>
      </c>
      <c r="O75" s="6" t="s">
        <v>13</v>
      </c>
      <c r="P75" s="8">
        <f t="shared" si="13"/>
        <v>0.77219999999999989</v>
      </c>
      <c r="Q75" s="6" t="s">
        <v>13</v>
      </c>
    </row>
    <row r="76" spans="1:17" x14ac:dyDescent="0.25">
      <c r="D76" s="4" t="s">
        <v>38</v>
      </c>
      <c r="E76" s="4">
        <v>1</v>
      </c>
      <c r="F76" s="5">
        <v>18</v>
      </c>
      <c r="G76" s="6" t="s">
        <v>10</v>
      </c>
      <c r="H76" s="7">
        <v>72.599999999999994</v>
      </c>
      <c r="I76" s="7">
        <v>10</v>
      </c>
      <c r="J76" s="6" t="s">
        <v>11</v>
      </c>
      <c r="L76" s="8">
        <f>H76*0.01*I76*0.01</f>
        <v>7.2599999999999998E-2</v>
      </c>
      <c r="M76" s="6" t="s">
        <v>13</v>
      </c>
      <c r="N76" s="9">
        <f t="shared" si="12"/>
        <v>7.2599999999999998E-2</v>
      </c>
      <c r="O76" s="6" t="s">
        <v>13</v>
      </c>
      <c r="P76" s="8">
        <f t="shared" si="13"/>
        <v>0.43559999999999999</v>
      </c>
      <c r="Q76" s="6" t="s">
        <v>13</v>
      </c>
    </row>
    <row r="77" spans="1:17" x14ac:dyDescent="0.25">
      <c r="D77" s="4" t="s">
        <v>38</v>
      </c>
      <c r="E77" s="4">
        <v>1</v>
      </c>
      <c r="F77" s="5" t="s">
        <v>42</v>
      </c>
      <c r="G77" s="6" t="s">
        <v>10</v>
      </c>
      <c r="H77" s="7">
        <v>72.599999999999994</v>
      </c>
      <c r="I77" s="7"/>
      <c r="L77" s="8">
        <f>H77*0.01</f>
        <v>0.72599999999999998</v>
      </c>
      <c r="M77" s="6" t="s">
        <v>41</v>
      </c>
      <c r="N77" s="9">
        <f t="shared" si="12"/>
        <v>0.72599999999999998</v>
      </c>
      <c r="O77" s="6" t="s">
        <v>41</v>
      </c>
      <c r="P77" s="8">
        <f t="shared" si="13"/>
        <v>4.3559999999999999</v>
      </c>
      <c r="Q77" s="6" t="s">
        <v>41</v>
      </c>
    </row>
    <row r="78" spans="1:17" s="35" customFormat="1" x14ac:dyDescent="0.25">
      <c r="A78" s="140"/>
      <c r="D78" s="35" t="s">
        <v>12</v>
      </c>
      <c r="E78" s="35">
        <v>6</v>
      </c>
      <c r="F78" s="141">
        <v>100</v>
      </c>
      <c r="G78" s="142" t="s">
        <v>10</v>
      </c>
      <c r="H78" s="143">
        <v>35.4</v>
      </c>
      <c r="I78" s="143">
        <v>42.1</v>
      </c>
      <c r="J78" s="142" t="s">
        <v>11</v>
      </c>
      <c r="L78" s="144">
        <f>H78*0.01*I78*0.01</f>
        <v>0.149034</v>
      </c>
      <c r="M78" s="142" t="s">
        <v>13</v>
      </c>
      <c r="N78" s="145">
        <f t="shared" si="12"/>
        <v>0.894204</v>
      </c>
      <c r="O78" s="142" t="s">
        <v>13</v>
      </c>
      <c r="P78" s="144">
        <f t="shared" si="13"/>
        <v>5.3652239999999995</v>
      </c>
      <c r="Q78" s="142" t="s">
        <v>13</v>
      </c>
    </row>
    <row r="79" spans="1:17" x14ac:dyDescent="0.25">
      <c r="F79" s="5"/>
      <c r="H79" s="7" t="s">
        <v>46</v>
      </c>
      <c r="I79" s="7"/>
      <c r="O79" s="10"/>
      <c r="P79" s="9"/>
      <c r="Q79" s="10"/>
    </row>
    <row r="80" spans="1:17" x14ac:dyDescent="0.25">
      <c r="G80" s="4"/>
      <c r="J80" s="4"/>
      <c r="L80" s="4"/>
      <c r="M80" s="4"/>
      <c r="N80" s="4"/>
      <c r="O80" s="4"/>
      <c r="P80" s="4"/>
      <c r="Q80" s="4"/>
    </row>
    <row r="81" spans="1:19" x14ac:dyDescent="0.25">
      <c r="A81" s="3" t="s">
        <v>35</v>
      </c>
      <c r="B81" s="4">
        <v>6</v>
      </c>
      <c r="D81" s="4" t="s">
        <v>19</v>
      </c>
      <c r="E81" s="4">
        <v>1</v>
      </c>
      <c r="F81" s="5">
        <v>12</v>
      </c>
      <c r="G81" s="6" t="s">
        <v>10</v>
      </c>
      <c r="H81" s="7">
        <v>132.4</v>
      </c>
      <c r="I81" s="7">
        <v>80</v>
      </c>
      <c r="J81" s="6" t="s">
        <v>11</v>
      </c>
      <c r="L81" s="8">
        <f t="shared" ref="L81:L86" si="14">H81*0.01*I81*0.01</f>
        <v>1.0592000000000001</v>
      </c>
      <c r="M81" s="6" t="s">
        <v>13</v>
      </c>
      <c r="N81" s="9">
        <f t="shared" ref="N81:N86" si="15">L81*E81</f>
        <v>1.0592000000000001</v>
      </c>
      <c r="O81" s="6" t="s">
        <v>13</v>
      </c>
      <c r="P81" s="8">
        <f t="shared" ref="P81:P86" si="16">N81*$B$81</f>
        <v>6.3552000000000008</v>
      </c>
      <c r="Q81" s="6" t="s">
        <v>13</v>
      </c>
    </row>
    <row r="82" spans="1:19" x14ac:dyDescent="0.25">
      <c r="D82" s="4" t="s">
        <v>27</v>
      </c>
      <c r="E82" s="4">
        <v>1</v>
      </c>
      <c r="F82" s="5">
        <v>12</v>
      </c>
      <c r="G82" s="6" t="s">
        <v>10</v>
      </c>
      <c r="H82" s="7">
        <v>132.4</v>
      </c>
      <c r="I82" s="7">
        <v>78.099999999999994</v>
      </c>
      <c r="J82" s="6" t="s">
        <v>11</v>
      </c>
      <c r="L82" s="8">
        <f t="shared" si="14"/>
        <v>1.034044</v>
      </c>
      <c r="M82" s="6" t="s">
        <v>13</v>
      </c>
      <c r="N82" s="9">
        <f t="shared" si="15"/>
        <v>1.034044</v>
      </c>
      <c r="O82" s="6" t="s">
        <v>13</v>
      </c>
      <c r="P82" s="8">
        <f t="shared" si="16"/>
        <v>6.2042640000000002</v>
      </c>
      <c r="Q82" s="6" t="s">
        <v>13</v>
      </c>
    </row>
    <row r="83" spans="1:19" x14ac:dyDescent="0.25">
      <c r="D83" s="4" t="s">
        <v>37</v>
      </c>
      <c r="E83" s="4">
        <v>2</v>
      </c>
      <c r="F83" s="5">
        <v>18</v>
      </c>
      <c r="G83" s="6" t="s">
        <v>10</v>
      </c>
      <c r="H83" s="7">
        <v>132.4</v>
      </c>
      <c r="I83" s="7">
        <v>10</v>
      </c>
      <c r="J83" s="6" t="s">
        <v>11</v>
      </c>
      <c r="L83" s="8">
        <f t="shared" si="14"/>
        <v>0.13240000000000002</v>
      </c>
      <c r="M83" s="6" t="s">
        <v>13</v>
      </c>
      <c r="N83" s="9">
        <f t="shared" si="15"/>
        <v>0.26480000000000004</v>
      </c>
      <c r="O83" s="6" t="s">
        <v>13</v>
      </c>
      <c r="P83" s="8">
        <f t="shared" si="16"/>
        <v>1.5888000000000002</v>
      </c>
      <c r="Q83" s="6" t="s">
        <v>13</v>
      </c>
    </row>
    <row r="84" spans="1:19" x14ac:dyDescent="0.25">
      <c r="D84" s="4" t="s">
        <v>37</v>
      </c>
      <c r="E84" s="4">
        <v>1</v>
      </c>
      <c r="F84" s="5">
        <v>18</v>
      </c>
      <c r="G84" s="6" t="s">
        <v>10</v>
      </c>
      <c r="H84" s="7">
        <v>126.9</v>
      </c>
      <c r="I84" s="7">
        <v>10</v>
      </c>
      <c r="J84" s="6" t="s">
        <v>11</v>
      </c>
      <c r="L84" s="8">
        <f t="shared" si="14"/>
        <v>0.12690000000000001</v>
      </c>
      <c r="M84" s="6" t="s">
        <v>13</v>
      </c>
      <c r="N84" s="9">
        <f t="shared" si="15"/>
        <v>0.12690000000000001</v>
      </c>
      <c r="O84" s="6" t="s">
        <v>13</v>
      </c>
      <c r="P84" s="8">
        <f t="shared" si="16"/>
        <v>0.76140000000000008</v>
      </c>
      <c r="Q84" s="6" t="s">
        <v>13</v>
      </c>
    </row>
    <row r="85" spans="1:19" x14ac:dyDescent="0.25">
      <c r="D85" s="4" t="s">
        <v>38</v>
      </c>
      <c r="E85" s="4">
        <v>2</v>
      </c>
      <c r="F85" s="5">
        <v>18</v>
      </c>
      <c r="G85" s="6" t="s">
        <v>10</v>
      </c>
      <c r="H85" s="7">
        <v>72.599999999999994</v>
      </c>
      <c r="I85" s="7">
        <v>10</v>
      </c>
      <c r="J85" s="6" t="s">
        <v>11</v>
      </c>
      <c r="L85" s="8">
        <f t="shared" si="14"/>
        <v>7.2599999999999998E-2</v>
      </c>
      <c r="M85" s="6" t="s">
        <v>13</v>
      </c>
      <c r="N85" s="9">
        <f t="shared" si="15"/>
        <v>0.1452</v>
      </c>
      <c r="O85" s="6" t="s">
        <v>13</v>
      </c>
      <c r="P85" s="8">
        <f t="shared" si="16"/>
        <v>0.87119999999999997</v>
      </c>
      <c r="Q85" s="6" t="s">
        <v>13</v>
      </c>
    </row>
    <row r="86" spans="1:19" s="35" customFormat="1" x14ac:dyDescent="0.25">
      <c r="A86" s="140"/>
      <c r="D86" s="35" t="s">
        <v>12</v>
      </c>
      <c r="E86" s="35">
        <v>6</v>
      </c>
      <c r="F86" s="141">
        <v>100</v>
      </c>
      <c r="G86" s="142" t="s">
        <v>10</v>
      </c>
      <c r="H86" s="143">
        <v>35.4</v>
      </c>
      <c r="I86" s="143">
        <v>41.5</v>
      </c>
      <c r="J86" s="142" t="s">
        <v>11</v>
      </c>
      <c r="L86" s="144">
        <f t="shared" si="14"/>
        <v>0.14690999999999999</v>
      </c>
      <c r="M86" s="142" t="s">
        <v>13</v>
      </c>
      <c r="N86" s="145">
        <f t="shared" si="15"/>
        <v>0.88145999999999991</v>
      </c>
      <c r="O86" s="142" t="s">
        <v>13</v>
      </c>
      <c r="P86" s="144">
        <f t="shared" si="16"/>
        <v>5.2887599999999999</v>
      </c>
      <c r="Q86" s="142" t="s">
        <v>13</v>
      </c>
    </row>
    <row r="87" spans="1:19" x14ac:dyDescent="0.25">
      <c r="A87" s="4"/>
      <c r="F87" s="5"/>
      <c r="H87" s="7"/>
      <c r="I87" s="7"/>
      <c r="O87" s="10"/>
      <c r="P87" s="9"/>
      <c r="Q87" s="10"/>
    </row>
    <row r="88" spans="1:19" x14ac:dyDescent="0.25">
      <c r="A88" s="4"/>
      <c r="F88" s="5"/>
      <c r="H88" s="7"/>
      <c r="I88" s="7"/>
      <c r="O88" s="10"/>
      <c r="P88" s="9"/>
      <c r="Q88" s="10"/>
    </row>
    <row r="89" spans="1:19" x14ac:dyDescent="0.25">
      <c r="A89" s="4"/>
      <c r="G89" s="4"/>
      <c r="J89" s="4"/>
      <c r="L89" s="4"/>
      <c r="M89" s="4"/>
      <c r="N89" s="4"/>
      <c r="O89" s="4"/>
      <c r="P89" s="4"/>
      <c r="Q89" s="4"/>
    </row>
    <row r="90" spans="1:19" x14ac:dyDescent="0.25">
      <c r="A90" s="3" t="s">
        <v>39</v>
      </c>
      <c r="B90" s="4">
        <v>2</v>
      </c>
      <c r="D90" s="4" t="s">
        <v>19</v>
      </c>
      <c r="E90" s="4">
        <v>1</v>
      </c>
      <c r="F90" s="5">
        <v>12</v>
      </c>
      <c r="G90" s="6" t="s">
        <v>10</v>
      </c>
      <c r="H90" s="7">
        <v>132.4</v>
      </c>
      <c r="I90" s="7">
        <v>40</v>
      </c>
      <c r="J90" s="6" t="s">
        <v>11</v>
      </c>
      <c r="L90" s="8">
        <f>H90*0.01*I90*0.01</f>
        <v>0.52960000000000007</v>
      </c>
      <c r="M90" s="6" t="s">
        <v>13</v>
      </c>
      <c r="N90" s="9">
        <f t="shared" ref="N90:N95" si="17">L90*E90</f>
        <v>0.52960000000000007</v>
      </c>
      <c r="O90" s="6" t="s">
        <v>13</v>
      </c>
      <c r="P90" s="8">
        <f t="shared" ref="P90:P95" si="18">N90*$B$90</f>
        <v>1.0592000000000001</v>
      </c>
      <c r="Q90" s="6" t="s">
        <v>13</v>
      </c>
    </row>
    <row r="91" spans="1:19" x14ac:dyDescent="0.25">
      <c r="D91" s="4" t="s">
        <v>27</v>
      </c>
      <c r="E91" s="4">
        <v>1</v>
      </c>
      <c r="F91" s="5">
        <v>12</v>
      </c>
      <c r="G91" s="6" t="s">
        <v>10</v>
      </c>
      <c r="H91" s="7">
        <v>132.4</v>
      </c>
      <c r="I91" s="7">
        <v>40</v>
      </c>
      <c r="J91" s="6" t="s">
        <v>11</v>
      </c>
      <c r="L91" s="8">
        <f>H91*0.01*I91*0.01</f>
        <v>0.52960000000000007</v>
      </c>
      <c r="M91" s="6" t="s">
        <v>13</v>
      </c>
      <c r="N91" s="9">
        <f t="shared" si="17"/>
        <v>0.52960000000000007</v>
      </c>
      <c r="O91" s="6" t="s">
        <v>13</v>
      </c>
      <c r="P91" s="8">
        <f t="shared" si="18"/>
        <v>1.0592000000000001</v>
      </c>
      <c r="Q91" s="6" t="s">
        <v>13</v>
      </c>
    </row>
    <row r="92" spans="1:19" x14ac:dyDescent="0.25">
      <c r="D92" s="4" t="s">
        <v>37</v>
      </c>
      <c r="E92" s="4">
        <v>2</v>
      </c>
      <c r="F92" s="5">
        <v>18</v>
      </c>
      <c r="G92" s="6" t="s">
        <v>10</v>
      </c>
      <c r="H92" s="7">
        <v>132.4</v>
      </c>
      <c r="I92" s="7">
        <v>10</v>
      </c>
      <c r="J92" s="6" t="s">
        <v>11</v>
      </c>
      <c r="L92" s="8">
        <f>H92*0.01*I92*0.01</f>
        <v>0.13240000000000002</v>
      </c>
      <c r="M92" s="6" t="s">
        <v>13</v>
      </c>
      <c r="N92" s="9">
        <f t="shared" si="17"/>
        <v>0.26480000000000004</v>
      </c>
      <c r="O92" s="6" t="s">
        <v>13</v>
      </c>
      <c r="P92" s="8">
        <f t="shared" si="18"/>
        <v>0.52960000000000007</v>
      </c>
      <c r="Q92" s="6" t="s">
        <v>13</v>
      </c>
    </row>
    <row r="93" spans="1:19" x14ac:dyDescent="0.25">
      <c r="D93" s="4" t="s">
        <v>38</v>
      </c>
      <c r="E93" s="4">
        <v>1</v>
      </c>
      <c r="F93" s="5">
        <v>18</v>
      </c>
      <c r="G93" s="6" t="s">
        <v>10</v>
      </c>
      <c r="H93" s="7">
        <v>34.5</v>
      </c>
      <c r="I93" s="7">
        <v>10</v>
      </c>
      <c r="J93" s="6" t="s">
        <v>11</v>
      </c>
      <c r="L93" s="8">
        <f>H93*0.01*I93*0.01</f>
        <v>3.4500000000000003E-2</v>
      </c>
      <c r="M93" s="6" t="s">
        <v>13</v>
      </c>
      <c r="N93" s="9">
        <f t="shared" si="17"/>
        <v>3.4500000000000003E-2</v>
      </c>
      <c r="O93" s="6" t="s">
        <v>13</v>
      </c>
      <c r="P93" s="8">
        <f t="shared" si="18"/>
        <v>6.9000000000000006E-2</v>
      </c>
      <c r="Q93" s="6" t="s">
        <v>13</v>
      </c>
    </row>
    <row r="94" spans="1:19" x14ac:dyDescent="0.25">
      <c r="D94" s="4" t="s">
        <v>38</v>
      </c>
      <c r="E94" s="4">
        <v>1</v>
      </c>
      <c r="F94" s="5" t="s">
        <v>42</v>
      </c>
      <c r="G94" s="6" t="s">
        <v>10</v>
      </c>
      <c r="H94" s="7">
        <v>34.5</v>
      </c>
      <c r="I94" s="7"/>
      <c r="L94" s="8">
        <f>H94*0.01</f>
        <v>0.34500000000000003</v>
      </c>
      <c r="M94" s="6" t="s">
        <v>41</v>
      </c>
      <c r="N94" s="9">
        <f t="shared" si="17"/>
        <v>0.34500000000000003</v>
      </c>
      <c r="O94" s="6" t="s">
        <v>41</v>
      </c>
      <c r="P94" s="8">
        <f t="shared" si="18"/>
        <v>0.69000000000000006</v>
      </c>
      <c r="Q94" s="6" t="s">
        <v>41</v>
      </c>
      <c r="S94" s="9"/>
    </row>
    <row r="95" spans="1:19" s="35" customFormat="1" x14ac:dyDescent="0.25">
      <c r="A95" s="140"/>
      <c r="D95" s="35" t="s">
        <v>12</v>
      </c>
      <c r="E95" s="35">
        <v>3</v>
      </c>
      <c r="F95" s="141">
        <v>100</v>
      </c>
      <c r="G95" s="142" t="s">
        <v>10</v>
      </c>
      <c r="H95" s="143">
        <v>34.5</v>
      </c>
      <c r="I95" s="143">
        <v>42.1</v>
      </c>
      <c r="J95" s="142" t="s">
        <v>11</v>
      </c>
      <c r="L95" s="144">
        <f>H95*0.01*I95*0.01</f>
        <v>0.14524500000000001</v>
      </c>
      <c r="M95" s="142" t="s">
        <v>13</v>
      </c>
      <c r="N95" s="145">
        <f t="shared" si="17"/>
        <v>0.43573500000000004</v>
      </c>
      <c r="O95" s="142" t="s">
        <v>13</v>
      </c>
      <c r="P95" s="144">
        <f t="shared" si="18"/>
        <v>0.87147000000000008</v>
      </c>
      <c r="Q95" s="142" t="s">
        <v>13</v>
      </c>
      <c r="S95" s="145"/>
    </row>
    <row r="96" spans="1:19" x14ac:dyDescent="0.25">
      <c r="F96" s="5"/>
      <c r="H96" s="7"/>
      <c r="I96" s="7"/>
      <c r="O96" s="10"/>
      <c r="P96" s="9"/>
      <c r="Q96" s="10"/>
      <c r="S96" s="9"/>
    </row>
    <row r="97" spans="1:19" x14ac:dyDescent="0.25">
      <c r="G97" s="4"/>
      <c r="J97" s="4"/>
      <c r="L97" s="4"/>
      <c r="M97" s="4"/>
      <c r="N97" s="4"/>
      <c r="O97" s="4"/>
      <c r="P97" s="4"/>
      <c r="Q97" s="4"/>
      <c r="S97" s="9"/>
    </row>
    <row r="98" spans="1:19" x14ac:dyDescent="0.25">
      <c r="A98" s="3" t="s">
        <v>36</v>
      </c>
      <c r="B98" s="4">
        <v>2</v>
      </c>
      <c r="D98" s="4" t="s">
        <v>19</v>
      </c>
      <c r="E98" s="4">
        <v>1</v>
      </c>
      <c r="F98" s="5">
        <v>12</v>
      </c>
      <c r="G98" s="6" t="s">
        <v>10</v>
      </c>
      <c r="H98" s="7">
        <v>132.4</v>
      </c>
      <c r="I98" s="7">
        <v>40</v>
      </c>
      <c r="J98" s="6" t="s">
        <v>11</v>
      </c>
      <c r="L98" s="8">
        <f>H98*0.01*I98*0.01</f>
        <v>0.52960000000000007</v>
      </c>
      <c r="M98" s="6" t="s">
        <v>13</v>
      </c>
      <c r="N98" s="9">
        <f>L98*E98</f>
        <v>0.52960000000000007</v>
      </c>
      <c r="O98" s="6" t="s">
        <v>13</v>
      </c>
      <c r="P98" s="8">
        <f>N98*$B$98</f>
        <v>1.0592000000000001</v>
      </c>
      <c r="Q98" s="6" t="s">
        <v>13</v>
      </c>
    </row>
    <row r="99" spans="1:19" x14ac:dyDescent="0.25">
      <c r="D99" s="4" t="s">
        <v>27</v>
      </c>
      <c r="E99" s="4">
        <v>1</v>
      </c>
      <c r="F99" s="5">
        <v>12</v>
      </c>
      <c r="G99" s="6" t="s">
        <v>10</v>
      </c>
      <c r="H99" s="7">
        <v>132.4</v>
      </c>
      <c r="I99" s="7">
        <v>40</v>
      </c>
      <c r="J99" s="6" t="s">
        <v>11</v>
      </c>
      <c r="L99" s="8">
        <f>H99*0.01*I99*0.01</f>
        <v>0.52960000000000007</v>
      </c>
      <c r="M99" s="6" t="s">
        <v>13</v>
      </c>
      <c r="N99" s="9">
        <f>L99*E99</f>
        <v>0.52960000000000007</v>
      </c>
      <c r="O99" s="6" t="s">
        <v>13</v>
      </c>
      <c r="P99" s="8">
        <f>N99*$B$98</f>
        <v>1.0592000000000001</v>
      </c>
      <c r="Q99" s="6" t="s">
        <v>13</v>
      </c>
    </row>
    <row r="100" spans="1:19" x14ac:dyDescent="0.25">
      <c r="D100" s="4" t="s">
        <v>37</v>
      </c>
      <c r="E100" s="4">
        <v>2</v>
      </c>
      <c r="F100" s="5">
        <v>18</v>
      </c>
      <c r="G100" s="6" t="s">
        <v>10</v>
      </c>
      <c r="H100" s="7">
        <v>132.4</v>
      </c>
      <c r="I100" s="7">
        <v>10</v>
      </c>
      <c r="J100" s="6" t="s">
        <v>11</v>
      </c>
      <c r="L100" s="8">
        <f>H100*0.01*I100*0.01</f>
        <v>0.13240000000000002</v>
      </c>
      <c r="M100" s="6" t="s">
        <v>13</v>
      </c>
      <c r="N100" s="9">
        <f>L100*E100</f>
        <v>0.26480000000000004</v>
      </c>
      <c r="O100" s="6" t="s">
        <v>13</v>
      </c>
      <c r="P100" s="8">
        <f>N100*$B$98</f>
        <v>0.52960000000000007</v>
      </c>
      <c r="Q100" s="6" t="s">
        <v>13</v>
      </c>
    </row>
    <row r="101" spans="1:19" x14ac:dyDescent="0.25">
      <c r="D101" s="4" t="s">
        <v>38</v>
      </c>
      <c r="E101" s="4">
        <v>2</v>
      </c>
      <c r="F101" s="5">
        <v>18</v>
      </c>
      <c r="G101" s="6" t="s">
        <v>10</v>
      </c>
      <c r="H101" s="7">
        <v>34.5</v>
      </c>
      <c r="I101" s="7">
        <v>10</v>
      </c>
      <c r="J101" s="6" t="s">
        <v>11</v>
      </c>
      <c r="L101" s="8">
        <f>H101*0.01*I101*0.01</f>
        <v>3.4500000000000003E-2</v>
      </c>
      <c r="M101" s="6" t="s">
        <v>13</v>
      </c>
      <c r="N101" s="9">
        <f>L101*E101</f>
        <v>6.9000000000000006E-2</v>
      </c>
      <c r="O101" s="6" t="s">
        <v>13</v>
      </c>
      <c r="P101" s="8">
        <f>N101*$B$98</f>
        <v>0.13800000000000001</v>
      </c>
      <c r="Q101" s="6" t="s">
        <v>13</v>
      </c>
    </row>
    <row r="102" spans="1:19" s="35" customFormat="1" x14ac:dyDescent="0.25">
      <c r="A102" s="140"/>
      <c r="D102" s="35" t="s">
        <v>12</v>
      </c>
      <c r="E102" s="35">
        <v>3</v>
      </c>
      <c r="F102" s="141">
        <v>100</v>
      </c>
      <c r="G102" s="142" t="s">
        <v>10</v>
      </c>
      <c r="H102" s="143">
        <v>34.5</v>
      </c>
      <c r="I102" s="143">
        <v>41.5</v>
      </c>
      <c r="J102" s="142" t="s">
        <v>11</v>
      </c>
      <c r="L102" s="144">
        <f>H102*0.01*I102*0.01</f>
        <v>0.14317500000000002</v>
      </c>
      <c r="M102" s="142" t="s">
        <v>13</v>
      </c>
      <c r="N102" s="145">
        <f>L102*E102</f>
        <v>0.42952500000000005</v>
      </c>
      <c r="O102" s="142" t="s">
        <v>13</v>
      </c>
      <c r="P102" s="144">
        <f>N102*$B$98</f>
        <v>0.85905000000000009</v>
      </c>
      <c r="Q102" s="142" t="s">
        <v>13</v>
      </c>
    </row>
    <row r="103" spans="1:19" s="35" customFormat="1" x14ac:dyDescent="0.25">
      <c r="A103" s="140"/>
      <c r="F103" s="141"/>
      <c r="G103" s="142"/>
      <c r="H103" s="143"/>
      <c r="I103" s="143"/>
      <c r="J103" s="142"/>
      <c r="L103" s="144"/>
      <c r="M103" s="142"/>
      <c r="N103" s="145"/>
      <c r="O103" s="142"/>
      <c r="P103" s="144"/>
      <c r="Q103" s="142"/>
    </row>
    <row r="104" spans="1:19" s="35" customFormat="1" x14ac:dyDescent="0.25">
      <c r="A104" s="140"/>
      <c r="F104" s="141"/>
      <c r="G104" s="142"/>
      <c r="H104" s="143"/>
      <c r="I104" s="143"/>
      <c r="J104" s="142"/>
      <c r="L104" s="144"/>
      <c r="M104" s="142"/>
      <c r="N104" s="145"/>
      <c r="O104" s="142"/>
      <c r="P104" s="144"/>
      <c r="Q104" s="142"/>
    </row>
    <row r="105" spans="1:19" x14ac:dyDescent="0.25">
      <c r="A105" s="4"/>
      <c r="F105" s="5"/>
      <c r="H105" s="7"/>
      <c r="I105" s="7"/>
      <c r="O105" s="10"/>
      <c r="P105" s="9"/>
      <c r="Q105" s="10"/>
    </row>
    <row r="106" spans="1:19" x14ac:dyDescent="0.25">
      <c r="A106" s="27" t="s">
        <v>21</v>
      </c>
      <c r="O106" s="10"/>
      <c r="P106" s="9"/>
      <c r="Q106" s="10"/>
    </row>
    <row r="107" spans="1:19" x14ac:dyDescent="0.25">
      <c r="A107" s="27" t="s">
        <v>22</v>
      </c>
      <c r="B107" s="4">
        <v>7</v>
      </c>
      <c r="D107" s="4" t="s">
        <v>18</v>
      </c>
      <c r="E107" s="4">
        <v>1</v>
      </c>
      <c r="F107" s="6" t="s">
        <v>42</v>
      </c>
      <c r="G107" s="6" t="s">
        <v>10</v>
      </c>
      <c r="H107" s="7">
        <v>264.8</v>
      </c>
      <c r="I107" s="7"/>
      <c r="L107" s="8">
        <f>H107*0.01</f>
        <v>2.6480000000000001</v>
      </c>
      <c r="M107" s="6" t="s">
        <v>41</v>
      </c>
      <c r="N107" s="9">
        <f>L107*E107</f>
        <v>2.6480000000000001</v>
      </c>
      <c r="O107" s="6" t="s">
        <v>41</v>
      </c>
      <c r="P107" s="8">
        <f>N107*$B$107</f>
        <v>18.536000000000001</v>
      </c>
      <c r="Q107" s="6" t="s">
        <v>41</v>
      </c>
    </row>
    <row r="108" spans="1:19" x14ac:dyDescent="0.25">
      <c r="A108" s="27"/>
      <c r="F108" s="7"/>
      <c r="H108" s="7"/>
      <c r="I108" s="7"/>
    </row>
    <row r="109" spans="1:19" x14ac:dyDescent="0.25">
      <c r="A109" s="27" t="s">
        <v>69</v>
      </c>
      <c r="B109" s="4">
        <v>16</v>
      </c>
      <c r="D109" s="4" t="s">
        <v>18</v>
      </c>
      <c r="E109" s="4">
        <v>1</v>
      </c>
      <c r="F109" s="6" t="s">
        <v>42</v>
      </c>
      <c r="G109" s="6" t="s">
        <v>10</v>
      </c>
      <c r="H109" s="7">
        <v>230</v>
      </c>
      <c r="I109" s="7"/>
      <c r="J109" s="6" t="s">
        <v>11</v>
      </c>
      <c r="L109" s="8">
        <f>H109*0.01</f>
        <v>2.3000000000000003</v>
      </c>
      <c r="M109" s="6" t="s">
        <v>13</v>
      </c>
      <c r="N109" s="9">
        <f>L109*E109</f>
        <v>2.3000000000000003</v>
      </c>
      <c r="O109" s="6" t="s">
        <v>13</v>
      </c>
      <c r="P109" s="9">
        <f>N109*B109</f>
        <v>36.800000000000004</v>
      </c>
      <c r="Q109" s="6" t="s">
        <v>13</v>
      </c>
    </row>
    <row r="110" spans="1:19" x14ac:dyDescent="0.25">
      <c r="A110" s="27"/>
      <c r="F110" s="7"/>
      <c r="H110" s="7"/>
      <c r="I110" s="7"/>
      <c r="P110" s="9"/>
    </row>
    <row r="111" spans="1:19" x14ac:dyDescent="0.25">
      <c r="A111" s="4"/>
      <c r="G111" s="4"/>
      <c r="J111" s="4"/>
      <c r="L111" s="4"/>
      <c r="M111" s="4"/>
      <c r="N111" s="4"/>
      <c r="O111" s="4"/>
      <c r="P111" s="4"/>
      <c r="Q111" s="4"/>
    </row>
    <row r="112" spans="1:19" x14ac:dyDescent="0.25">
      <c r="A112" s="11" t="s">
        <v>16</v>
      </c>
      <c r="D112" s="11" t="s">
        <v>9</v>
      </c>
      <c r="E112" s="3"/>
      <c r="F112" s="14">
        <v>12</v>
      </c>
      <c r="G112" s="15" t="s">
        <v>10</v>
      </c>
      <c r="H112" s="7"/>
      <c r="I112" s="7"/>
      <c r="N112" s="18">
        <f>SUM(N2:N3,N10:N11,N72:N73,N81:N82,N90:N91,N98:N99)</f>
        <v>13.664888000000003</v>
      </c>
      <c r="O112" s="16" t="s">
        <v>13</v>
      </c>
      <c r="P112" s="18">
        <f>SUM(P2:P3,P10:P11,P72:P73,P81:P82,P90:P91,P98:P99)</f>
        <v>102.95572800000001</v>
      </c>
      <c r="Q112" s="16" t="s">
        <v>13</v>
      </c>
    </row>
    <row r="113" spans="4:17" x14ac:dyDescent="0.25">
      <c r="D113" s="11" t="s">
        <v>9</v>
      </c>
      <c r="E113" s="3"/>
      <c r="F113" s="12">
        <v>18</v>
      </c>
      <c r="G113" s="13" t="s">
        <v>10</v>
      </c>
      <c r="H113" s="7"/>
      <c r="I113" s="7"/>
      <c r="N113" s="18">
        <f>SUM(N4:N5,N12:N13,N19:N22,N24,N29:N32,N34,N39:N41,N43,N48:N51,N55:N57,N59,N64:N67,N74:N76,N83:N85,N92:N93,N100:N101)</f>
        <v>12.924150000000001</v>
      </c>
      <c r="O113" s="16" t="s">
        <v>13</v>
      </c>
      <c r="P113" s="18">
        <f>SUM(P4:P5,P12:P13,P19:P22,P24,P29:P32,P34,P39:P41,P43,P48:P51,P55:P57,P59,P64:P67,P74:P76,P83:P85,P92:P93,P100:P101)</f>
        <v>57.354650000000028</v>
      </c>
      <c r="Q113" s="16" t="s">
        <v>13</v>
      </c>
    </row>
    <row r="114" spans="4:17" x14ac:dyDescent="0.25">
      <c r="D114" s="11" t="s">
        <v>18</v>
      </c>
      <c r="E114" s="3"/>
      <c r="F114" s="14">
        <v>38</v>
      </c>
      <c r="G114" s="15" t="s">
        <v>10</v>
      </c>
      <c r="I114" s="17">
        <v>50</v>
      </c>
      <c r="J114" s="16" t="s">
        <v>10</v>
      </c>
      <c r="N114" s="18">
        <f>SUM(N23,N25,N58,N60,N68,N33,N42,N44)</f>
        <v>7.1110000000000007</v>
      </c>
      <c r="O114" s="16" t="s">
        <v>41</v>
      </c>
      <c r="P114" s="18">
        <f>SUM(P23,P25,P58,P60,P68,P33,P42,P44)</f>
        <v>24.071000000000002</v>
      </c>
      <c r="Q114" s="16" t="s">
        <v>41</v>
      </c>
    </row>
    <row r="115" spans="4:17" x14ac:dyDescent="0.25">
      <c r="D115" s="11" t="s">
        <v>18</v>
      </c>
      <c r="E115" s="3"/>
      <c r="F115" s="14">
        <v>38</v>
      </c>
      <c r="G115" s="15" t="s">
        <v>10</v>
      </c>
      <c r="I115" s="17">
        <v>100</v>
      </c>
      <c r="J115" s="16" t="s">
        <v>10</v>
      </c>
      <c r="N115" s="18">
        <f>SUM(N77,N94,N107,N109)</f>
        <v>6.0190000000000001</v>
      </c>
      <c r="O115" s="16" t="s">
        <v>41</v>
      </c>
      <c r="P115" s="18">
        <f>SUM(P77,P94,P107,P109)</f>
        <v>60.382000000000005</v>
      </c>
      <c r="Q115" s="16" t="s">
        <v>41</v>
      </c>
    </row>
    <row r="116" spans="4:17" x14ac:dyDescent="0.25">
      <c r="D116" s="11" t="s">
        <v>12</v>
      </c>
      <c r="E116" s="3"/>
      <c r="F116" s="14">
        <v>50</v>
      </c>
      <c r="G116" s="15" t="s">
        <v>10</v>
      </c>
      <c r="H116" s="7"/>
      <c r="I116" s="7"/>
      <c r="N116" s="18">
        <f>SUM(N26,N35,N45,N52,N61,N69)</f>
        <v>3.5964720000000003</v>
      </c>
      <c r="O116" s="16" t="s">
        <v>13</v>
      </c>
      <c r="P116" s="18">
        <f>SUM(P26,P35,P45,P52,P61,P69)</f>
        <v>12.700511999999998</v>
      </c>
      <c r="Q116" s="16" t="s">
        <v>13</v>
      </c>
    </row>
    <row r="117" spans="4:17" x14ac:dyDescent="0.25">
      <c r="D117" s="11"/>
      <c r="E117" s="3"/>
      <c r="F117" s="14">
        <v>100</v>
      </c>
      <c r="G117" s="15" t="s">
        <v>10</v>
      </c>
      <c r="H117" s="7"/>
      <c r="I117" s="7"/>
      <c r="N117" s="18">
        <f>SUM(N6,N14,N78,N86,N95,N102)</f>
        <v>5.9305159999999999</v>
      </c>
      <c r="O117" s="16" t="s">
        <v>13</v>
      </c>
      <c r="P117" s="18">
        <f>SUM(P6,P14,P78,P86,P95,P102)</f>
        <v>45.275895999999996</v>
      </c>
      <c r="Q117" s="16" t="s">
        <v>13</v>
      </c>
    </row>
    <row r="119" spans="4:17" x14ac:dyDescent="0.25">
      <c r="F119" s="7"/>
      <c r="H119" s="7"/>
      <c r="I119" s="7"/>
    </row>
    <row r="120" spans="4:17" x14ac:dyDescent="0.25">
      <c r="I120" s="17">
        <v>50</v>
      </c>
      <c r="J120" s="16" t="s">
        <v>10</v>
      </c>
    </row>
    <row r="121" spans="4:17" x14ac:dyDescent="0.25">
      <c r="H121" s="4">
        <v>14</v>
      </c>
      <c r="J121" s="5" t="s">
        <v>43</v>
      </c>
      <c r="K121" s="6" t="s">
        <v>10</v>
      </c>
      <c r="L121" s="7">
        <v>132.4</v>
      </c>
      <c r="M121" s="224" t="s">
        <v>70</v>
      </c>
      <c r="N121" s="224"/>
    </row>
    <row r="122" spans="4:17" x14ac:dyDescent="0.25">
      <c r="H122" s="4">
        <v>6</v>
      </c>
      <c r="J122" s="5" t="s">
        <v>43</v>
      </c>
      <c r="K122" s="6" t="s">
        <v>10</v>
      </c>
      <c r="L122" s="7">
        <v>74.400000000000006</v>
      </c>
      <c r="M122" s="225" t="s">
        <v>71</v>
      </c>
      <c r="N122" s="225"/>
    </row>
    <row r="123" spans="4:17" x14ac:dyDescent="0.25">
      <c r="H123" s="4">
        <v>2</v>
      </c>
      <c r="J123" s="5" t="s">
        <v>43</v>
      </c>
      <c r="K123" s="6" t="s">
        <v>10</v>
      </c>
      <c r="L123" s="7">
        <v>36.299999999999997</v>
      </c>
      <c r="M123" s="225"/>
      <c r="N123" s="225"/>
    </row>
    <row r="124" spans="4:17" x14ac:dyDescent="0.25">
      <c r="H124" s="4">
        <v>1</v>
      </c>
      <c r="J124" s="5" t="s">
        <v>43</v>
      </c>
      <c r="K124" s="6" t="s">
        <v>10</v>
      </c>
      <c r="L124" s="7">
        <v>34.5</v>
      </c>
      <c r="M124" s="227" t="s">
        <v>72</v>
      </c>
      <c r="N124" s="227"/>
    </row>
    <row r="125" spans="4:17" x14ac:dyDescent="0.25">
      <c r="J125" s="5"/>
      <c r="K125" s="6"/>
      <c r="L125" s="7"/>
    </row>
    <row r="126" spans="4:17" x14ac:dyDescent="0.25">
      <c r="I126" s="17">
        <v>100</v>
      </c>
      <c r="J126" s="16" t="s">
        <v>10</v>
      </c>
    </row>
    <row r="127" spans="4:17" x14ac:dyDescent="0.25">
      <c r="H127" s="4">
        <v>6</v>
      </c>
      <c r="J127" s="5" t="s">
        <v>42</v>
      </c>
      <c r="K127" s="6" t="s">
        <v>10</v>
      </c>
      <c r="L127" s="7">
        <v>72.599999999999994</v>
      </c>
      <c r="M127" s="225" t="s">
        <v>71</v>
      </c>
      <c r="N127" s="225"/>
    </row>
    <row r="128" spans="4:17" x14ac:dyDescent="0.25">
      <c r="H128" s="4">
        <v>2</v>
      </c>
      <c r="J128" s="5" t="s">
        <v>42</v>
      </c>
      <c r="K128" s="6" t="s">
        <v>10</v>
      </c>
      <c r="L128" s="7">
        <v>34.5</v>
      </c>
      <c r="M128" s="225"/>
      <c r="N128" s="225"/>
    </row>
    <row r="129" spans="8:14" x14ac:dyDescent="0.25">
      <c r="H129" s="4">
        <v>7</v>
      </c>
      <c r="J129" s="6" t="s">
        <v>42</v>
      </c>
      <c r="K129" s="6" t="s">
        <v>10</v>
      </c>
      <c r="L129" s="7">
        <v>264.8</v>
      </c>
      <c r="M129" s="224" t="s">
        <v>70</v>
      </c>
      <c r="N129" s="224"/>
    </row>
    <row r="130" spans="8:14" x14ac:dyDescent="0.25">
      <c r="H130" s="4">
        <v>16</v>
      </c>
      <c r="J130" s="6" t="s">
        <v>42</v>
      </c>
      <c r="K130" s="6" t="s">
        <v>10</v>
      </c>
      <c r="L130" s="7">
        <v>230</v>
      </c>
      <c r="M130" s="224" t="s">
        <v>73</v>
      </c>
      <c r="N130" s="224"/>
    </row>
    <row r="133" spans="8:14" x14ac:dyDescent="0.25">
      <c r="I133" s="5"/>
      <c r="K133" s="7"/>
    </row>
    <row r="138" spans="8:14" x14ac:dyDescent="0.25">
      <c r="H138" s="35"/>
    </row>
    <row r="156" spans="8:8" x14ac:dyDescent="0.25">
      <c r="H156" s="35"/>
    </row>
  </sheetData>
  <mergeCells count="12">
    <mergeCell ref="M129:N129"/>
    <mergeCell ref="M130:N130"/>
    <mergeCell ref="M127:N128"/>
    <mergeCell ref="A3:A8"/>
    <mergeCell ref="A11:A16"/>
    <mergeCell ref="M122:N123"/>
    <mergeCell ref="M121:N121"/>
    <mergeCell ref="M124:N124"/>
    <mergeCell ref="A64:A65"/>
    <mergeCell ref="A39:A40"/>
    <mergeCell ref="A48:A49"/>
    <mergeCell ref="A55:A56"/>
  </mergeCells>
  <pageMargins left="0.7" right="0.7" top="0.75" bottom="0.75" header="0.3" footer="0.3"/>
  <pageSetup paperSize="9" orientation="portrait" horizontalDpi="0" verticalDpi="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73"/>
  <sheetViews>
    <sheetView zoomScale="55" zoomScaleNormal="55" workbookViewId="0">
      <selection activeCell="BC6" sqref="BC6:BF7"/>
    </sheetView>
  </sheetViews>
  <sheetFormatPr baseColWidth="10" defaultRowHeight="15" x14ac:dyDescent="0.25"/>
  <cols>
    <col min="1" max="1" width="20" style="3" customWidth="1"/>
    <col min="2" max="2" width="14.42578125" style="4" customWidth="1"/>
    <col min="3" max="3" width="2.140625" style="4" customWidth="1"/>
    <col min="4" max="4" width="19.42578125" style="4" customWidth="1"/>
    <col min="5" max="5" width="8.5703125" style="4" customWidth="1"/>
    <col min="6" max="6" width="11.42578125" style="146"/>
    <col min="7" max="7" width="7.42578125" style="6" customWidth="1"/>
    <col min="8" max="9" width="11.42578125" style="4"/>
    <col min="10" max="10" width="7.5703125" style="6" customWidth="1"/>
    <col min="11" max="11" width="3.5703125" style="4" customWidth="1"/>
    <col min="12" max="12" width="10.42578125" style="8" customWidth="1"/>
    <col min="13" max="13" width="7.140625" style="6" customWidth="1"/>
    <col min="14" max="14" width="11.42578125" style="9"/>
    <col min="15" max="15" width="8.28515625" style="6" customWidth="1"/>
    <col min="16" max="16" width="11.42578125" style="8"/>
    <col min="17" max="17" width="8.28515625" style="6" customWidth="1"/>
    <col min="18" max="18" width="3.140625" style="6" customWidth="1"/>
    <col min="19" max="19" width="12.7109375" style="4" customWidth="1"/>
    <col min="20" max="20" width="2.5703125" style="147" customWidth="1"/>
    <col min="21" max="21" width="6" style="154" customWidth="1"/>
    <col min="22" max="22" width="9" style="150" customWidth="1"/>
    <col min="23" max="23" width="2.7109375" style="150" customWidth="1"/>
    <col min="24" max="24" width="8.42578125" style="150" customWidth="1"/>
    <col min="25" max="25" width="2.5703125" style="4" customWidth="1"/>
    <col min="26" max="26" width="5.5703125" style="154" customWidth="1"/>
    <col min="27" max="27" width="10.140625" style="150" customWidth="1"/>
    <col min="28" max="28" width="2.85546875" style="150" customWidth="1"/>
    <col min="29" max="29" width="11.42578125" style="150"/>
    <col min="30" max="30" width="2.85546875" style="4" customWidth="1"/>
    <col min="31" max="31" width="12.5703125" style="146" customWidth="1"/>
    <col min="32" max="32" width="9.5703125" style="4" customWidth="1"/>
    <col min="33" max="33" width="3.140625" style="4" customWidth="1"/>
    <col min="34" max="34" width="9.28515625" style="4" customWidth="1"/>
    <col min="35" max="35" width="2.5703125" style="4" customWidth="1"/>
    <col min="36" max="36" width="4.7109375" style="146" customWidth="1"/>
    <col min="37" max="37" width="10.140625" style="4" customWidth="1"/>
    <col min="38" max="38" width="3.140625" style="4" customWidth="1"/>
    <col min="39" max="39" width="8.7109375" style="4" customWidth="1"/>
    <col min="40" max="40" width="2.42578125" style="203" customWidth="1"/>
    <col min="41" max="41" width="11.42578125" style="146"/>
    <col min="42" max="42" width="8.28515625" style="4" customWidth="1"/>
    <col min="43" max="43" width="11.42578125" style="147"/>
    <col min="44" max="44" width="2.85546875" style="4" customWidth="1"/>
    <col min="45" max="45" width="11.42578125" style="4"/>
    <col min="46" max="46" width="3.42578125" style="4" customWidth="1"/>
    <col min="47" max="47" width="6" style="147" customWidth="1"/>
    <col min="48" max="48" width="11.42578125" style="4"/>
    <col min="49" max="49" width="2.28515625" style="4" customWidth="1"/>
    <col min="50" max="50" width="11.42578125" style="4"/>
    <col min="51" max="51" width="3.7109375" style="4" customWidth="1"/>
    <col min="52" max="52" width="5.85546875" style="203" customWidth="1"/>
    <col min="53" max="53" width="11.42578125" style="147" customWidth="1"/>
    <col min="54" max="54" width="6.140625" style="6" customWidth="1"/>
    <col min="55" max="55" width="8.28515625" style="31" customWidth="1"/>
    <col min="56" max="56" width="11.42578125" style="4"/>
    <col min="57" max="57" width="3.42578125" style="4" customWidth="1"/>
    <col min="58" max="58" width="11.42578125" style="4"/>
    <col min="59" max="59" width="5.140625" style="4" customWidth="1"/>
    <col min="60" max="60" width="10.28515625" style="4" customWidth="1"/>
    <col min="61" max="61" width="10.7109375" style="4" customWidth="1"/>
    <col min="62" max="62" width="2.7109375" style="4" customWidth="1"/>
    <col min="63" max="63" width="5.140625" style="4" customWidth="1"/>
    <col min="64" max="64" width="11.42578125" style="147"/>
    <col min="65" max="65" width="4.7109375" style="4" customWidth="1"/>
    <col min="66" max="16384" width="11.42578125" style="4"/>
  </cols>
  <sheetData>
    <row r="1" spans="1:67" s="174" customFormat="1" ht="42.75" customHeight="1" thickBot="1" x14ac:dyDescent="0.3">
      <c r="A1" s="174" t="s">
        <v>0</v>
      </c>
      <c r="B1" s="174" t="s">
        <v>1</v>
      </c>
      <c r="D1" s="174" t="s">
        <v>3</v>
      </c>
      <c r="E1" s="174" t="s">
        <v>4</v>
      </c>
      <c r="F1" s="174" t="s">
        <v>5</v>
      </c>
      <c r="G1" s="174" t="s">
        <v>8</v>
      </c>
      <c r="H1" s="174" t="s">
        <v>6</v>
      </c>
      <c r="I1" s="174" t="s">
        <v>7</v>
      </c>
      <c r="J1" s="174" t="s">
        <v>8</v>
      </c>
      <c r="L1" s="175" t="s">
        <v>17</v>
      </c>
      <c r="M1" s="174" t="s">
        <v>8</v>
      </c>
      <c r="N1" s="175" t="s">
        <v>14</v>
      </c>
      <c r="O1" s="174" t="s">
        <v>8</v>
      </c>
      <c r="P1" s="175" t="s">
        <v>15</v>
      </c>
      <c r="Q1" s="174" t="s">
        <v>8</v>
      </c>
      <c r="S1" s="176" t="s">
        <v>75</v>
      </c>
      <c r="T1" s="176"/>
      <c r="U1" s="232" t="s">
        <v>74</v>
      </c>
      <c r="V1" s="232"/>
      <c r="W1" s="232"/>
      <c r="X1" s="232"/>
      <c r="Y1" s="232"/>
      <c r="Z1" s="232"/>
      <c r="AA1" s="232"/>
      <c r="AB1" s="232"/>
      <c r="AC1" s="232"/>
      <c r="AE1" s="232" t="s">
        <v>77</v>
      </c>
      <c r="AF1" s="232"/>
      <c r="AG1" s="232"/>
      <c r="AH1" s="232"/>
      <c r="AI1" s="232"/>
      <c r="AJ1" s="232"/>
      <c r="AK1" s="232"/>
      <c r="AL1" s="232"/>
      <c r="AM1" s="232"/>
      <c r="AN1" s="202"/>
      <c r="AO1" s="174" t="s">
        <v>5</v>
      </c>
      <c r="AZ1" s="202"/>
      <c r="BA1" s="230" t="s">
        <v>5</v>
      </c>
      <c r="BB1" s="231"/>
      <c r="BC1" s="230" t="s">
        <v>1</v>
      </c>
      <c r="BD1" s="233"/>
      <c r="BE1" s="233"/>
      <c r="BF1" s="231"/>
      <c r="BH1" s="232" t="s">
        <v>83</v>
      </c>
      <c r="BI1" s="232"/>
      <c r="BJ1" s="232"/>
      <c r="BK1" s="232"/>
      <c r="BL1" s="232"/>
      <c r="BM1" s="177"/>
    </row>
    <row r="2" spans="1:67" ht="15.75" thickTop="1" x14ac:dyDescent="0.25">
      <c r="A2" s="3" t="s">
        <v>2</v>
      </c>
      <c r="B2" s="4">
        <v>3</v>
      </c>
      <c r="D2" s="4" t="s">
        <v>25</v>
      </c>
      <c r="E2" s="4">
        <v>1</v>
      </c>
      <c r="F2" s="152">
        <v>12</v>
      </c>
      <c r="G2" s="6" t="s">
        <v>10</v>
      </c>
      <c r="H2" s="7">
        <v>230</v>
      </c>
      <c r="I2" s="7">
        <v>80</v>
      </c>
      <c r="J2" s="6" t="s">
        <v>11</v>
      </c>
      <c r="L2" s="8">
        <f>H2*0.01*I2*0.01</f>
        <v>1.8400000000000003</v>
      </c>
      <c r="M2" s="6" t="s">
        <v>13</v>
      </c>
      <c r="N2" s="9">
        <f>L2*E2</f>
        <v>1.8400000000000003</v>
      </c>
      <c r="O2" s="6" t="s">
        <v>13</v>
      </c>
      <c r="P2" s="8">
        <f>N2*$B$2</f>
        <v>5.5200000000000014</v>
      </c>
      <c r="Q2" s="6" t="s">
        <v>13</v>
      </c>
      <c r="S2" s="4">
        <v>3</v>
      </c>
      <c r="U2" s="196" t="s">
        <v>59</v>
      </c>
      <c r="V2" s="171">
        <v>67.5</v>
      </c>
      <c r="W2" s="171" t="s">
        <v>63</v>
      </c>
      <c r="X2" s="171">
        <v>80</v>
      </c>
      <c r="Y2" s="172" t="s">
        <v>58</v>
      </c>
      <c r="Z2" s="194" t="s">
        <v>60</v>
      </c>
      <c r="AA2" s="171">
        <v>27.5</v>
      </c>
      <c r="AB2" s="171" t="s">
        <v>63</v>
      </c>
      <c r="AC2" s="173">
        <v>80</v>
      </c>
      <c r="AE2" s="192">
        <v>9</v>
      </c>
      <c r="AF2" s="171">
        <v>67.5</v>
      </c>
      <c r="AG2" s="171" t="s">
        <v>63</v>
      </c>
      <c r="AH2" s="171">
        <v>80</v>
      </c>
      <c r="AI2" s="172" t="s">
        <v>58</v>
      </c>
      <c r="AJ2" s="191">
        <v>3</v>
      </c>
      <c r="AK2" s="171">
        <v>27.5</v>
      </c>
      <c r="AL2" s="171" t="s">
        <v>63</v>
      </c>
      <c r="AM2" s="173">
        <v>80</v>
      </c>
      <c r="AO2" s="146">
        <v>12</v>
      </c>
      <c r="AP2" s="170">
        <v>9</v>
      </c>
      <c r="AQ2" s="157">
        <v>67.5</v>
      </c>
      <c r="AR2" s="157" t="s">
        <v>63</v>
      </c>
      <c r="AS2" s="157">
        <v>80</v>
      </c>
      <c r="AT2" s="97" t="s">
        <v>58</v>
      </c>
      <c r="AU2" s="100">
        <v>3</v>
      </c>
      <c r="AV2" s="160">
        <v>27.5</v>
      </c>
      <c r="AW2" s="160" t="s">
        <v>63</v>
      </c>
      <c r="AX2" s="160">
        <v>80</v>
      </c>
      <c r="BA2" s="100">
        <v>12</v>
      </c>
      <c r="BB2" s="101" t="s">
        <v>10</v>
      </c>
      <c r="BC2" s="206">
        <f>SUM(AP2:AP5,AP18,AP20)</f>
        <v>48</v>
      </c>
      <c r="BD2" s="157">
        <v>67.5</v>
      </c>
      <c r="BE2" s="157" t="s">
        <v>63</v>
      </c>
      <c r="BF2" s="178">
        <v>80</v>
      </c>
      <c r="BK2" s="147"/>
      <c r="BL2" s="169"/>
      <c r="BM2" s="6"/>
    </row>
    <row r="3" spans="1:67" x14ac:dyDescent="0.25">
      <c r="A3" s="226"/>
      <c r="D3" s="4" t="s">
        <v>26</v>
      </c>
      <c r="E3" s="4">
        <v>1</v>
      </c>
      <c r="F3" s="152">
        <v>12</v>
      </c>
      <c r="G3" s="6" t="s">
        <v>10</v>
      </c>
      <c r="H3" s="7">
        <v>230</v>
      </c>
      <c r="I3" s="7">
        <v>80</v>
      </c>
      <c r="J3" s="6" t="s">
        <v>11</v>
      </c>
      <c r="L3" s="8">
        <f>H3*0.01*I3*0.01</f>
        <v>1.8400000000000003</v>
      </c>
      <c r="M3" s="6" t="s">
        <v>13</v>
      </c>
      <c r="N3" s="9">
        <f>L3*E3</f>
        <v>1.8400000000000003</v>
      </c>
      <c r="O3" s="6" t="s">
        <v>13</v>
      </c>
      <c r="P3" s="8">
        <f>N3*$B$2</f>
        <v>5.5200000000000014</v>
      </c>
      <c r="Q3" s="6" t="s">
        <v>13</v>
      </c>
      <c r="S3" s="147">
        <v>3</v>
      </c>
      <c r="U3" s="111" t="s">
        <v>59</v>
      </c>
      <c r="V3" s="148">
        <v>67.5</v>
      </c>
      <c r="W3" s="148" t="s">
        <v>63</v>
      </c>
      <c r="X3" s="148">
        <v>80</v>
      </c>
      <c r="Y3" s="79" t="s">
        <v>58</v>
      </c>
      <c r="Z3" s="114" t="s">
        <v>60</v>
      </c>
      <c r="AA3" s="148">
        <v>27.5</v>
      </c>
      <c r="AB3" s="148" t="s">
        <v>63</v>
      </c>
      <c r="AC3" s="149">
        <v>80</v>
      </c>
      <c r="AE3" s="193">
        <v>9</v>
      </c>
      <c r="AF3" s="148">
        <v>67.5</v>
      </c>
      <c r="AG3" s="148" t="s">
        <v>63</v>
      </c>
      <c r="AH3" s="148">
        <v>80</v>
      </c>
      <c r="AI3" s="79" t="s">
        <v>58</v>
      </c>
      <c r="AJ3" s="112">
        <v>3</v>
      </c>
      <c r="AK3" s="148">
        <v>27.5</v>
      </c>
      <c r="AL3" s="148" t="s">
        <v>63</v>
      </c>
      <c r="AM3" s="149">
        <v>80</v>
      </c>
      <c r="AO3" s="146">
        <v>12</v>
      </c>
      <c r="AP3" s="78">
        <v>9</v>
      </c>
      <c r="AQ3" s="157">
        <v>67.5</v>
      </c>
      <c r="AR3" s="157" t="s">
        <v>63</v>
      </c>
      <c r="AS3" s="157">
        <v>80</v>
      </c>
      <c r="AT3" s="97" t="s">
        <v>58</v>
      </c>
      <c r="AU3" s="100">
        <v>3</v>
      </c>
      <c r="AV3" s="160">
        <v>27.5</v>
      </c>
      <c r="AW3" s="160" t="s">
        <v>63</v>
      </c>
      <c r="AX3" s="160">
        <v>80</v>
      </c>
      <c r="BA3" s="100">
        <v>12</v>
      </c>
      <c r="BB3" s="101" t="s">
        <v>10</v>
      </c>
      <c r="BC3" s="207">
        <f>SUM(AU18,AU20)</f>
        <v>6</v>
      </c>
      <c r="BD3" s="167">
        <v>64.900000000000006</v>
      </c>
      <c r="BE3" s="167" t="s">
        <v>63</v>
      </c>
      <c r="BF3" s="179">
        <v>80</v>
      </c>
      <c r="BK3" s="6"/>
    </row>
    <row r="4" spans="1:67" x14ac:dyDescent="0.25">
      <c r="A4" s="226"/>
      <c r="D4" s="4" t="s">
        <v>30</v>
      </c>
      <c r="E4" s="4">
        <v>3</v>
      </c>
      <c r="F4" s="152">
        <v>18</v>
      </c>
      <c r="G4" s="6" t="s">
        <v>10</v>
      </c>
      <c r="H4" s="7">
        <v>226.4</v>
      </c>
      <c r="I4" s="7">
        <v>10</v>
      </c>
      <c r="J4" s="6" t="s">
        <v>11</v>
      </c>
      <c r="L4" s="8">
        <f>H4*0.01*I4*0.01</f>
        <v>0.22640000000000002</v>
      </c>
      <c r="M4" s="6" t="s">
        <v>13</v>
      </c>
      <c r="N4" s="9">
        <f>L4*E4</f>
        <v>0.67920000000000003</v>
      </c>
      <c r="O4" s="6" t="s">
        <v>13</v>
      </c>
      <c r="P4" s="8">
        <f>N4*$B$2</f>
        <v>2.0376000000000003</v>
      </c>
      <c r="Q4" s="6" t="s">
        <v>13</v>
      </c>
      <c r="S4" s="4">
        <v>3</v>
      </c>
      <c r="U4" s="154" t="s">
        <v>59</v>
      </c>
      <c r="V4" s="147">
        <v>226.4</v>
      </c>
      <c r="W4" s="147" t="s">
        <v>63</v>
      </c>
      <c r="X4" s="147">
        <v>10</v>
      </c>
      <c r="Y4" s="147"/>
      <c r="AA4" s="147"/>
      <c r="AB4" s="147"/>
      <c r="AC4" s="147"/>
      <c r="AE4" s="146">
        <v>9</v>
      </c>
      <c r="AF4" s="147">
        <v>226.4</v>
      </c>
      <c r="AG4" s="147" t="s">
        <v>63</v>
      </c>
      <c r="AH4" s="147">
        <v>10</v>
      </c>
      <c r="AK4" s="147"/>
      <c r="AL4" s="147"/>
      <c r="AM4" s="147"/>
      <c r="AO4" s="146">
        <v>12</v>
      </c>
      <c r="AP4" s="78">
        <v>12</v>
      </c>
      <c r="AQ4" s="157">
        <v>67.5</v>
      </c>
      <c r="AR4" s="157" t="s">
        <v>63</v>
      </c>
      <c r="AS4" s="157">
        <v>80</v>
      </c>
      <c r="AT4" s="97" t="s">
        <v>58</v>
      </c>
      <c r="AU4" s="100">
        <v>4</v>
      </c>
      <c r="AV4" s="160">
        <v>27.5</v>
      </c>
      <c r="AW4" s="160" t="s">
        <v>63</v>
      </c>
      <c r="AX4" s="160">
        <v>80</v>
      </c>
      <c r="BA4" s="100">
        <v>12</v>
      </c>
      <c r="BB4" s="101" t="s">
        <v>10</v>
      </c>
      <c r="BC4" s="206">
        <f>SUM(AU2:AU5)</f>
        <v>14</v>
      </c>
      <c r="BD4" s="160">
        <v>27.5</v>
      </c>
      <c r="BE4" s="160" t="s">
        <v>63</v>
      </c>
      <c r="BF4" s="180">
        <v>80</v>
      </c>
      <c r="BK4" s="6"/>
    </row>
    <row r="5" spans="1:67" x14ac:dyDescent="0.25">
      <c r="A5" s="226"/>
      <c r="D5" s="4" t="s">
        <v>31</v>
      </c>
      <c r="E5" s="4">
        <v>2</v>
      </c>
      <c r="F5" s="152">
        <v>18</v>
      </c>
      <c r="G5" s="6" t="s">
        <v>10</v>
      </c>
      <c r="H5" s="7">
        <v>76.2</v>
      </c>
      <c r="I5" s="7">
        <v>10</v>
      </c>
      <c r="J5" s="6" t="s">
        <v>11</v>
      </c>
      <c r="L5" s="8">
        <f>H5*0.01*I5*0.01</f>
        <v>7.6200000000000004E-2</v>
      </c>
      <c r="M5" s="6" t="s">
        <v>13</v>
      </c>
      <c r="N5" s="9">
        <f>L5*E5</f>
        <v>0.15240000000000001</v>
      </c>
      <c r="O5" s="6" t="s">
        <v>13</v>
      </c>
      <c r="P5" s="8">
        <f>N5*$B$2</f>
        <v>0.45720000000000005</v>
      </c>
      <c r="Q5" s="6" t="s">
        <v>13</v>
      </c>
      <c r="S5" s="4">
        <v>3</v>
      </c>
      <c r="U5" s="154" t="s">
        <v>66</v>
      </c>
      <c r="V5" s="147">
        <v>76.2</v>
      </c>
      <c r="W5" s="147" t="s">
        <v>63</v>
      </c>
      <c r="X5" s="147">
        <v>10</v>
      </c>
      <c r="Y5" s="147"/>
      <c r="AA5" s="147"/>
      <c r="AB5" s="147"/>
      <c r="AC5" s="147"/>
      <c r="AE5" s="146">
        <v>6</v>
      </c>
      <c r="AF5" s="147">
        <v>76.2</v>
      </c>
      <c r="AG5" s="147" t="s">
        <v>63</v>
      </c>
      <c r="AH5" s="147">
        <v>10</v>
      </c>
      <c r="AK5" s="147"/>
      <c r="AL5" s="147"/>
      <c r="AM5" s="147"/>
      <c r="AO5" s="146">
        <v>12</v>
      </c>
      <c r="AP5" s="78">
        <v>12</v>
      </c>
      <c r="AQ5" s="157">
        <v>67.5</v>
      </c>
      <c r="AR5" s="157" t="s">
        <v>63</v>
      </c>
      <c r="AS5" s="157">
        <v>80</v>
      </c>
      <c r="AT5" s="97" t="s">
        <v>58</v>
      </c>
      <c r="AU5" s="100">
        <v>4</v>
      </c>
      <c r="AV5" s="160">
        <v>27.5</v>
      </c>
      <c r="AW5" s="160" t="s">
        <v>63</v>
      </c>
      <c r="AX5" s="160">
        <v>80</v>
      </c>
      <c r="BA5" s="100"/>
      <c r="BB5" s="101"/>
      <c r="BC5" s="206"/>
      <c r="BD5" s="31"/>
      <c r="BE5" s="31"/>
      <c r="BF5" s="181"/>
      <c r="BK5" s="6"/>
      <c r="BO5" s="36"/>
    </row>
    <row r="6" spans="1:67" s="35" customFormat="1" x14ac:dyDescent="0.25">
      <c r="A6" s="226"/>
      <c r="D6" s="35" t="s">
        <v>12</v>
      </c>
      <c r="E6" s="35">
        <v>2</v>
      </c>
      <c r="F6" s="153">
        <v>100</v>
      </c>
      <c r="G6" s="142" t="s">
        <v>10</v>
      </c>
      <c r="H6" s="143">
        <v>226.4</v>
      </c>
      <c r="I6" s="143">
        <v>36.299999999999997</v>
      </c>
      <c r="J6" s="142" t="s">
        <v>11</v>
      </c>
      <c r="L6" s="144">
        <f>H6*0.01*I6*0.01</f>
        <v>0.82183200000000001</v>
      </c>
      <c r="M6" s="142" t="s">
        <v>13</v>
      </c>
      <c r="N6" s="145">
        <f>L6*E6</f>
        <v>1.643664</v>
      </c>
      <c r="O6" s="142" t="s">
        <v>13</v>
      </c>
      <c r="P6" s="144">
        <f>N6*$B$2</f>
        <v>4.9309919999999998</v>
      </c>
      <c r="Q6" s="142" t="s">
        <v>13</v>
      </c>
      <c r="R6" s="142"/>
      <c r="U6" s="195"/>
      <c r="Z6" s="195"/>
      <c r="AE6" s="140"/>
      <c r="AJ6" s="140"/>
      <c r="AN6" s="204"/>
      <c r="AO6" s="146">
        <v>18</v>
      </c>
      <c r="AP6" s="78">
        <v>6</v>
      </c>
      <c r="AQ6" s="162">
        <v>67.5</v>
      </c>
      <c r="AR6" s="162" t="s">
        <v>63</v>
      </c>
      <c r="AS6" s="162">
        <v>80</v>
      </c>
      <c r="AT6" s="97" t="s">
        <v>58</v>
      </c>
      <c r="AU6" s="100">
        <v>6</v>
      </c>
      <c r="AV6" s="163">
        <v>64.900000000000006</v>
      </c>
      <c r="AW6" s="163" t="s">
        <v>63</v>
      </c>
      <c r="AX6" s="163">
        <v>80</v>
      </c>
      <c r="AZ6" s="204"/>
      <c r="BA6" s="100">
        <v>12</v>
      </c>
      <c r="BB6" s="101" t="s">
        <v>10</v>
      </c>
      <c r="BC6" s="206">
        <f>SUM(AP19,AP21)</f>
        <v>6</v>
      </c>
      <c r="BD6" s="156">
        <v>67.5</v>
      </c>
      <c r="BE6" s="156" t="s">
        <v>63</v>
      </c>
      <c r="BF6" s="182">
        <v>78.099999999999994</v>
      </c>
      <c r="BK6" s="6"/>
    </row>
    <row r="7" spans="1:67" x14ac:dyDescent="0.25">
      <c r="A7" s="226"/>
      <c r="D7" s="4" t="s">
        <v>28</v>
      </c>
      <c r="E7" s="4">
        <v>40</v>
      </c>
      <c r="F7" s="152"/>
      <c r="H7" s="7"/>
      <c r="I7" s="7"/>
      <c r="V7" s="147"/>
      <c r="W7" s="147"/>
      <c r="X7" s="147"/>
      <c r="Y7" s="147"/>
      <c r="AA7" s="147"/>
      <c r="AB7" s="147"/>
      <c r="AC7" s="147"/>
      <c r="AF7" s="147"/>
      <c r="AG7" s="147"/>
      <c r="AH7" s="147"/>
      <c r="AI7" s="147"/>
      <c r="AK7" s="147"/>
      <c r="AL7" s="147"/>
      <c r="AM7" s="147"/>
      <c r="AO7" s="146">
        <v>18</v>
      </c>
      <c r="AP7" s="78">
        <v>6</v>
      </c>
      <c r="AQ7" s="162">
        <v>67.5</v>
      </c>
      <c r="AR7" s="162" t="s">
        <v>63</v>
      </c>
      <c r="AS7" s="162">
        <v>80</v>
      </c>
      <c r="AT7" s="97" t="s">
        <v>58</v>
      </c>
      <c r="AU7" s="100">
        <v>6</v>
      </c>
      <c r="AV7" s="163">
        <v>64.900000000000006</v>
      </c>
      <c r="AW7" s="163" t="s">
        <v>63</v>
      </c>
      <c r="AX7" s="163">
        <v>80</v>
      </c>
      <c r="BA7" s="100">
        <v>12</v>
      </c>
      <c r="BB7" s="101" t="s">
        <v>10</v>
      </c>
      <c r="BC7" s="206">
        <f>SUM(AU19,AU21)</f>
        <v>6</v>
      </c>
      <c r="BD7" s="155">
        <v>64.900000000000006</v>
      </c>
      <c r="BE7" s="155" t="s">
        <v>63</v>
      </c>
      <c r="BF7" s="183">
        <v>78.099999999999994</v>
      </c>
      <c r="BK7" s="6"/>
      <c r="BM7" s="6"/>
      <c r="BN7" s="35"/>
    </row>
    <row r="8" spans="1:67" x14ac:dyDescent="0.25">
      <c r="A8" s="226"/>
      <c r="F8" s="152"/>
      <c r="H8" s="7"/>
      <c r="I8" s="7"/>
      <c r="O8" s="10"/>
      <c r="P8" s="9"/>
      <c r="Q8" s="10"/>
      <c r="R8" s="10"/>
      <c r="V8" s="147"/>
      <c r="W8" s="147"/>
      <c r="X8" s="147"/>
      <c r="Y8" s="147"/>
      <c r="AA8" s="147"/>
      <c r="AB8" s="147"/>
      <c r="AC8" s="147"/>
      <c r="AF8" s="147"/>
      <c r="AG8" s="147"/>
      <c r="AH8" s="147"/>
      <c r="AI8" s="147"/>
      <c r="AK8" s="147"/>
      <c r="AL8" s="147"/>
      <c r="AM8" s="147"/>
      <c r="AO8" s="146">
        <v>18</v>
      </c>
      <c r="AP8" s="78">
        <v>6</v>
      </c>
      <c r="AQ8" s="162">
        <v>67.5</v>
      </c>
      <c r="AR8" s="162" t="s">
        <v>63</v>
      </c>
      <c r="AS8" s="162">
        <v>80</v>
      </c>
      <c r="AT8" s="97" t="s">
        <v>58</v>
      </c>
      <c r="AU8" s="100">
        <v>6</v>
      </c>
      <c r="AV8" s="163">
        <v>64.900000000000006</v>
      </c>
      <c r="AW8" s="163" t="s">
        <v>63</v>
      </c>
      <c r="AX8" s="163">
        <v>80</v>
      </c>
      <c r="BA8" s="100"/>
      <c r="BB8" s="101"/>
      <c r="BC8" s="206"/>
      <c r="BD8" s="31"/>
      <c r="BE8" s="31"/>
      <c r="BF8" s="181"/>
      <c r="BK8" s="147"/>
      <c r="BL8" s="169"/>
      <c r="BM8" s="6"/>
      <c r="BN8" s="35"/>
    </row>
    <row r="9" spans="1:67" x14ac:dyDescent="0.25">
      <c r="F9" s="152"/>
      <c r="H9" s="7"/>
      <c r="I9" s="7"/>
      <c r="V9" s="147"/>
      <c r="W9" s="147"/>
      <c r="X9" s="147"/>
      <c r="Y9" s="147"/>
      <c r="AA9" s="147"/>
      <c r="AB9" s="147"/>
      <c r="AC9" s="147"/>
      <c r="AF9" s="147"/>
      <c r="AG9" s="147"/>
      <c r="AH9" s="147"/>
      <c r="AI9" s="147"/>
      <c r="AK9" s="147"/>
      <c r="AL9" s="147"/>
      <c r="AM9" s="147"/>
      <c r="AO9" s="146">
        <v>18</v>
      </c>
      <c r="AP9" s="78">
        <v>6</v>
      </c>
      <c r="AQ9" s="162">
        <v>67.5</v>
      </c>
      <c r="AR9" s="162" t="s">
        <v>63</v>
      </c>
      <c r="AS9" s="162">
        <v>80</v>
      </c>
      <c r="AT9" s="97" t="s">
        <v>58</v>
      </c>
      <c r="AU9" s="100">
        <v>6</v>
      </c>
      <c r="AV9" s="163">
        <v>64.900000000000006</v>
      </c>
      <c r="AW9" s="163" t="s">
        <v>63</v>
      </c>
      <c r="AX9" s="163">
        <v>80</v>
      </c>
      <c r="BA9" s="100">
        <v>12</v>
      </c>
      <c r="BB9" s="101" t="s">
        <v>10</v>
      </c>
      <c r="BC9" s="206">
        <f>SUM(AU22:AU25)</f>
        <v>4</v>
      </c>
      <c r="BD9" s="166">
        <v>64.900000000000006</v>
      </c>
      <c r="BE9" s="166" t="s">
        <v>63</v>
      </c>
      <c r="BF9" s="184">
        <v>40</v>
      </c>
      <c r="BK9" s="6"/>
    </row>
    <row r="10" spans="1:67" x14ac:dyDescent="0.25">
      <c r="A10" s="3" t="s">
        <v>68</v>
      </c>
      <c r="B10" s="4">
        <v>4</v>
      </c>
      <c r="D10" s="4" t="s">
        <v>25</v>
      </c>
      <c r="E10" s="4">
        <v>1</v>
      </c>
      <c r="F10" s="152">
        <v>12</v>
      </c>
      <c r="G10" s="6" t="s">
        <v>10</v>
      </c>
      <c r="H10" s="7">
        <v>230</v>
      </c>
      <c r="I10" s="7">
        <v>80</v>
      </c>
      <c r="J10" s="6" t="s">
        <v>11</v>
      </c>
      <c r="L10" s="8">
        <f>H10*0.01*I10*0.01</f>
        <v>1.8400000000000003</v>
      </c>
      <c r="M10" s="6" t="s">
        <v>13</v>
      </c>
      <c r="N10" s="9">
        <f>L10*E10</f>
        <v>1.8400000000000003</v>
      </c>
      <c r="O10" s="6" t="s">
        <v>13</v>
      </c>
      <c r="P10" s="8">
        <f>N10*$B$10</f>
        <v>7.3600000000000012</v>
      </c>
      <c r="Q10" s="6" t="s">
        <v>13</v>
      </c>
      <c r="S10" s="147">
        <v>4</v>
      </c>
      <c r="U10" s="111" t="s">
        <v>59</v>
      </c>
      <c r="V10" s="148">
        <v>67.5</v>
      </c>
      <c r="W10" s="148" t="s">
        <v>63</v>
      </c>
      <c r="X10" s="148">
        <v>80</v>
      </c>
      <c r="Y10" s="79" t="s">
        <v>58</v>
      </c>
      <c r="Z10" s="114" t="s">
        <v>60</v>
      </c>
      <c r="AA10" s="148">
        <v>27.5</v>
      </c>
      <c r="AB10" s="148" t="s">
        <v>63</v>
      </c>
      <c r="AC10" s="149">
        <v>80</v>
      </c>
      <c r="AE10" s="193">
        <v>12</v>
      </c>
      <c r="AF10" s="148">
        <v>67.5</v>
      </c>
      <c r="AG10" s="148" t="s">
        <v>63</v>
      </c>
      <c r="AH10" s="148">
        <v>80</v>
      </c>
      <c r="AI10" s="79" t="s">
        <v>58</v>
      </c>
      <c r="AJ10" s="112">
        <v>4</v>
      </c>
      <c r="AK10" s="148">
        <v>27.5</v>
      </c>
      <c r="AL10" s="148" t="s">
        <v>63</v>
      </c>
      <c r="AM10" s="149">
        <v>80</v>
      </c>
      <c r="AO10" s="146">
        <v>18</v>
      </c>
      <c r="AP10" s="78">
        <v>1</v>
      </c>
      <c r="AQ10" s="158">
        <v>67.5</v>
      </c>
      <c r="AR10" s="158" t="s">
        <v>63</v>
      </c>
      <c r="AS10" s="158">
        <v>40</v>
      </c>
      <c r="AT10" s="97" t="s">
        <v>58</v>
      </c>
      <c r="AU10" s="100">
        <v>1</v>
      </c>
      <c r="AV10" s="164">
        <v>64.900000000000006</v>
      </c>
      <c r="AW10" s="164" t="s">
        <v>63</v>
      </c>
      <c r="AX10" s="164">
        <v>40</v>
      </c>
      <c r="BA10" s="100">
        <v>12</v>
      </c>
      <c r="BB10" s="101" t="s">
        <v>10</v>
      </c>
      <c r="BC10" s="206">
        <f>SUM(AP22:AP25)</f>
        <v>4</v>
      </c>
      <c r="BD10" s="158">
        <v>67.5</v>
      </c>
      <c r="BE10" s="158" t="s">
        <v>63</v>
      </c>
      <c r="BF10" s="158">
        <v>40</v>
      </c>
      <c r="BK10" s="6"/>
    </row>
    <row r="11" spans="1:67" x14ac:dyDescent="0.25">
      <c r="A11" s="226" t="s">
        <v>46</v>
      </c>
      <c r="D11" s="4" t="s">
        <v>26</v>
      </c>
      <c r="E11" s="4">
        <v>1</v>
      </c>
      <c r="F11" s="152">
        <v>12</v>
      </c>
      <c r="G11" s="6" t="s">
        <v>10</v>
      </c>
      <c r="H11" s="7">
        <v>230</v>
      </c>
      <c r="I11" s="7">
        <v>80</v>
      </c>
      <c r="J11" s="6" t="s">
        <v>11</v>
      </c>
      <c r="L11" s="8">
        <f>H11*0.01*I11*0.01</f>
        <v>1.8400000000000003</v>
      </c>
      <c r="M11" s="6" t="s">
        <v>13</v>
      </c>
      <c r="N11" s="9">
        <f>L11*E11</f>
        <v>1.8400000000000003</v>
      </c>
      <c r="O11" s="6" t="s">
        <v>13</v>
      </c>
      <c r="P11" s="8">
        <f>N11*$B$10</f>
        <v>7.3600000000000012</v>
      </c>
      <c r="Q11" s="6" t="s">
        <v>13</v>
      </c>
      <c r="S11" s="147">
        <v>4</v>
      </c>
      <c r="U11" s="111" t="s">
        <v>59</v>
      </c>
      <c r="V11" s="148">
        <v>67.5</v>
      </c>
      <c r="W11" s="148" t="s">
        <v>63</v>
      </c>
      <c r="X11" s="148">
        <v>80</v>
      </c>
      <c r="Y11" s="79" t="s">
        <v>58</v>
      </c>
      <c r="Z11" s="114" t="s">
        <v>60</v>
      </c>
      <c r="AA11" s="148">
        <v>27.5</v>
      </c>
      <c r="AB11" s="148" t="s">
        <v>63</v>
      </c>
      <c r="AC11" s="149">
        <v>80</v>
      </c>
      <c r="AE11" s="193">
        <v>12</v>
      </c>
      <c r="AF11" s="148">
        <v>67.5</v>
      </c>
      <c r="AG11" s="148" t="s">
        <v>63</v>
      </c>
      <c r="AH11" s="148">
        <v>80</v>
      </c>
      <c r="AI11" s="79" t="s">
        <v>58</v>
      </c>
      <c r="AJ11" s="112">
        <v>4</v>
      </c>
      <c r="AK11" s="148">
        <v>27.5</v>
      </c>
      <c r="AL11" s="148" t="s">
        <v>63</v>
      </c>
      <c r="AM11" s="149">
        <v>80</v>
      </c>
      <c r="AO11" s="146">
        <v>18</v>
      </c>
      <c r="AP11" s="78">
        <v>1</v>
      </c>
      <c r="AQ11" s="158">
        <v>67.5</v>
      </c>
      <c r="AR11" s="158" t="s">
        <v>63</v>
      </c>
      <c r="AS11" s="158">
        <v>40</v>
      </c>
      <c r="AT11" s="97" t="s">
        <v>58</v>
      </c>
      <c r="AU11" s="100">
        <v>1</v>
      </c>
      <c r="AV11" s="164">
        <v>64.900000000000006</v>
      </c>
      <c r="AW11" s="164" t="s">
        <v>63</v>
      </c>
      <c r="AX11" s="164">
        <v>40</v>
      </c>
      <c r="BA11" s="100"/>
      <c r="BB11" s="101"/>
      <c r="BC11" s="206"/>
      <c r="BD11" s="31"/>
      <c r="BE11" s="31"/>
      <c r="BF11" s="181"/>
      <c r="BK11" s="6"/>
    </row>
    <row r="12" spans="1:67" x14ac:dyDescent="0.25">
      <c r="A12" s="226"/>
      <c r="D12" s="4" t="s">
        <v>30</v>
      </c>
      <c r="E12" s="4">
        <v>3</v>
      </c>
      <c r="F12" s="152">
        <v>18</v>
      </c>
      <c r="G12" s="6" t="s">
        <v>10</v>
      </c>
      <c r="H12" s="7">
        <v>226.4</v>
      </c>
      <c r="I12" s="7">
        <v>10</v>
      </c>
      <c r="J12" s="6" t="s">
        <v>11</v>
      </c>
      <c r="L12" s="8">
        <f>H12*0.01*I12*0.01</f>
        <v>0.22640000000000002</v>
      </c>
      <c r="M12" s="6" t="s">
        <v>13</v>
      </c>
      <c r="N12" s="9">
        <f>L12*E12</f>
        <v>0.67920000000000003</v>
      </c>
      <c r="O12" s="6" t="s">
        <v>13</v>
      </c>
      <c r="P12" s="8">
        <f>N12*$B$10</f>
        <v>2.7168000000000001</v>
      </c>
      <c r="Q12" s="6" t="s">
        <v>13</v>
      </c>
      <c r="S12" s="4">
        <v>4</v>
      </c>
      <c r="U12" s="154" t="s">
        <v>59</v>
      </c>
      <c r="V12" s="147">
        <v>226.4</v>
      </c>
      <c r="W12" s="147" t="s">
        <v>63</v>
      </c>
      <c r="X12" s="147">
        <v>10</v>
      </c>
      <c r="Y12" s="147"/>
      <c r="AA12" s="147"/>
      <c r="AB12" s="147"/>
      <c r="AC12" s="147"/>
      <c r="AE12" s="146">
        <v>12</v>
      </c>
      <c r="AF12" s="147">
        <v>226.4</v>
      </c>
      <c r="AG12" s="147" t="s">
        <v>63</v>
      </c>
      <c r="AH12" s="147">
        <v>10</v>
      </c>
      <c r="AI12" s="147"/>
      <c r="AK12" s="147"/>
      <c r="AL12" s="147"/>
      <c r="AM12" s="147"/>
      <c r="AO12" s="146">
        <v>18</v>
      </c>
      <c r="AP12" s="78">
        <v>1</v>
      </c>
      <c r="AQ12" s="158">
        <v>67.5</v>
      </c>
      <c r="AR12" s="158" t="s">
        <v>63</v>
      </c>
      <c r="AS12" s="158">
        <v>40</v>
      </c>
      <c r="AT12" s="97" t="s">
        <v>58</v>
      </c>
      <c r="AU12" s="100">
        <v>1</v>
      </c>
      <c r="AV12" s="164">
        <v>64.900000000000006</v>
      </c>
      <c r="AW12" s="164" t="s">
        <v>63</v>
      </c>
      <c r="AX12" s="164">
        <v>40</v>
      </c>
      <c r="BA12" s="100">
        <v>18</v>
      </c>
      <c r="BB12" s="101" t="s">
        <v>10</v>
      </c>
      <c r="BC12" s="206">
        <f>SUM(AP6:AP9)</f>
        <v>24</v>
      </c>
      <c r="BD12" s="162">
        <v>67.5</v>
      </c>
      <c r="BE12" s="162" t="s">
        <v>63</v>
      </c>
      <c r="BF12" s="185">
        <v>80</v>
      </c>
      <c r="BH12" s="4">
        <v>22</v>
      </c>
      <c r="BI12" s="4" t="s">
        <v>84</v>
      </c>
    </row>
    <row r="13" spans="1:67" x14ac:dyDescent="0.25">
      <c r="A13" s="226"/>
      <c r="D13" s="4" t="s">
        <v>32</v>
      </c>
      <c r="E13" s="4">
        <v>2</v>
      </c>
      <c r="F13" s="152">
        <v>18</v>
      </c>
      <c r="G13" s="6" t="s">
        <v>10</v>
      </c>
      <c r="H13" s="7">
        <v>78.099999999999994</v>
      </c>
      <c r="I13" s="7">
        <v>10</v>
      </c>
      <c r="J13" s="6" t="s">
        <v>11</v>
      </c>
      <c r="L13" s="8">
        <f>H13*0.01*I13*0.01</f>
        <v>7.8099999999999989E-2</v>
      </c>
      <c r="M13" s="6" t="s">
        <v>13</v>
      </c>
      <c r="N13" s="9">
        <f>L13*E13</f>
        <v>0.15619999999999998</v>
      </c>
      <c r="O13" s="6" t="s">
        <v>13</v>
      </c>
      <c r="P13" s="8">
        <f>N13*$B$10</f>
        <v>0.62479999999999991</v>
      </c>
      <c r="Q13" s="6" t="s">
        <v>13</v>
      </c>
      <c r="S13" s="4">
        <v>4</v>
      </c>
      <c r="U13" s="154" t="s">
        <v>66</v>
      </c>
      <c r="V13" s="147">
        <v>78.099999999999994</v>
      </c>
      <c r="W13" s="147" t="s">
        <v>63</v>
      </c>
      <c r="X13" s="147">
        <v>10</v>
      </c>
      <c r="Y13" s="147"/>
      <c r="AA13" s="147"/>
      <c r="AB13" s="147"/>
      <c r="AC13" s="147"/>
      <c r="AE13" s="146">
        <v>8</v>
      </c>
      <c r="AF13" s="147">
        <v>78.099999999999994</v>
      </c>
      <c r="AG13" s="147" t="s">
        <v>63</v>
      </c>
      <c r="AH13" s="147">
        <v>10</v>
      </c>
      <c r="AI13" s="147"/>
      <c r="AK13" s="147"/>
      <c r="AL13" s="147"/>
      <c r="AM13" s="147"/>
      <c r="AO13" s="146">
        <v>18</v>
      </c>
      <c r="AP13" s="78">
        <v>1</v>
      </c>
      <c r="AQ13" s="158">
        <v>67.5</v>
      </c>
      <c r="AR13" s="158" t="s">
        <v>63</v>
      </c>
      <c r="AS13" s="158">
        <v>40</v>
      </c>
      <c r="AT13" s="97" t="s">
        <v>58</v>
      </c>
      <c r="AU13" s="100">
        <v>1</v>
      </c>
      <c r="AV13" s="164">
        <v>64.900000000000006</v>
      </c>
      <c r="AW13" s="164" t="s">
        <v>63</v>
      </c>
      <c r="AX13" s="164">
        <v>40</v>
      </c>
      <c r="BA13" s="100">
        <v>18</v>
      </c>
      <c r="BB13" s="101" t="s">
        <v>10</v>
      </c>
      <c r="BC13" s="206">
        <f>SUM(AU6:AU9)</f>
        <v>24</v>
      </c>
      <c r="BD13" s="163">
        <v>64.900000000000006</v>
      </c>
      <c r="BE13" s="163" t="s">
        <v>63</v>
      </c>
      <c r="BF13" s="186">
        <v>80</v>
      </c>
      <c r="BH13" s="4">
        <v>4</v>
      </c>
      <c r="BI13" s="4" t="s">
        <v>79</v>
      </c>
    </row>
    <row r="14" spans="1:67" s="35" customFormat="1" x14ac:dyDescent="0.25">
      <c r="A14" s="226"/>
      <c r="D14" s="35" t="s">
        <v>12</v>
      </c>
      <c r="E14" s="35">
        <v>2</v>
      </c>
      <c r="F14" s="153">
        <v>100</v>
      </c>
      <c r="G14" s="142" t="s">
        <v>10</v>
      </c>
      <c r="H14" s="143">
        <v>226.4</v>
      </c>
      <c r="I14" s="143">
        <v>36.35</v>
      </c>
      <c r="J14" s="142" t="s">
        <v>11</v>
      </c>
      <c r="L14" s="144">
        <f>H14*0.01*I14*0.01</f>
        <v>0.82296400000000003</v>
      </c>
      <c r="M14" s="142" t="s">
        <v>13</v>
      </c>
      <c r="N14" s="145">
        <f>L14*E14</f>
        <v>1.6459280000000001</v>
      </c>
      <c r="O14" s="142" t="s">
        <v>13</v>
      </c>
      <c r="P14" s="144">
        <f>N14*$B$10</f>
        <v>6.5837120000000002</v>
      </c>
      <c r="Q14" s="142" t="s">
        <v>13</v>
      </c>
      <c r="R14" s="142"/>
      <c r="U14" s="195"/>
      <c r="Z14" s="195"/>
      <c r="AE14" s="140"/>
      <c r="AJ14" s="140"/>
      <c r="AN14" s="204"/>
      <c r="AO14" s="146">
        <v>18</v>
      </c>
      <c r="AP14" s="78">
        <v>1</v>
      </c>
      <c r="AQ14" s="158">
        <v>67.5</v>
      </c>
      <c r="AR14" s="158" t="s">
        <v>63</v>
      </c>
      <c r="AS14" s="158">
        <v>40</v>
      </c>
      <c r="AT14" s="97" t="s">
        <v>58</v>
      </c>
      <c r="AU14" s="100">
        <v>1</v>
      </c>
      <c r="AV14" s="164">
        <v>64.900000000000006</v>
      </c>
      <c r="AW14" s="164" t="s">
        <v>63</v>
      </c>
      <c r="AX14" s="164">
        <v>40</v>
      </c>
      <c r="AZ14" s="204"/>
      <c r="BA14" s="205"/>
      <c r="BB14" s="101"/>
      <c r="BC14" s="208"/>
      <c r="BD14" s="159"/>
      <c r="BE14" s="159"/>
      <c r="BF14" s="187"/>
    </row>
    <row r="15" spans="1:67" x14ac:dyDescent="0.25">
      <c r="A15" s="226"/>
      <c r="D15" s="4" t="s">
        <v>28</v>
      </c>
      <c r="E15" s="4">
        <v>40</v>
      </c>
      <c r="F15" s="152"/>
      <c r="H15" s="7"/>
      <c r="I15" s="7"/>
      <c r="V15" s="147"/>
      <c r="W15" s="147"/>
      <c r="X15" s="147"/>
      <c r="Y15" s="147"/>
      <c r="AA15" s="147"/>
      <c r="AB15" s="147"/>
      <c r="AC15" s="147"/>
      <c r="AF15" s="147"/>
      <c r="AG15" s="147"/>
      <c r="AH15" s="147"/>
      <c r="AI15" s="147"/>
      <c r="AK15" s="147"/>
      <c r="AL15" s="147"/>
      <c r="AM15" s="147"/>
      <c r="AO15" s="146">
        <v>18</v>
      </c>
      <c r="AP15" s="78">
        <v>1</v>
      </c>
      <c r="AQ15" s="158">
        <v>67.5</v>
      </c>
      <c r="AR15" s="158" t="s">
        <v>63</v>
      </c>
      <c r="AS15" s="158">
        <v>40</v>
      </c>
      <c r="AT15" s="97" t="s">
        <v>58</v>
      </c>
      <c r="AU15" s="100">
        <v>1</v>
      </c>
      <c r="AV15" s="164">
        <v>64.900000000000006</v>
      </c>
      <c r="AW15" s="164" t="s">
        <v>63</v>
      </c>
      <c r="AX15" s="164">
        <v>40</v>
      </c>
      <c r="BA15" s="100">
        <v>18</v>
      </c>
      <c r="BB15" s="101" t="s">
        <v>10</v>
      </c>
      <c r="BC15" s="206">
        <f>SUM(AP10:AP17)</f>
        <v>8</v>
      </c>
      <c r="BD15" s="158">
        <v>67.5</v>
      </c>
      <c r="BE15" s="158" t="s">
        <v>63</v>
      </c>
      <c r="BF15" s="188">
        <v>40</v>
      </c>
      <c r="BH15" s="4">
        <v>4</v>
      </c>
      <c r="BI15" s="4" t="s">
        <v>84</v>
      </c>
      <c r="BK15" s="4">
        <v>2</v>
      </c>
      <c r="BL15" s="147" t="s">
        <v>81</v>
      </c>
    </row>
    <row r="16" spans="1:67" x14ac:dyDescent="0.25">
      <c r="A16" s="226"/>
      <c r="F16" s="152"/>
      <c r="H16" s="7"/>
      <c r="I16" s="7"/>
      <c r="O16" s="10"/>
      <c r="P16" s="9"/>
      <c r="Q16" s="10"/>
      <c r="R16" s="10"/>
      <c r="V16" s="147"/>
      <c r="W16" s="147"/>
      <c r="X16" s="147"/>
      <c r="Y16" s="147"/>
      <c r="AA16" s="147"/>
      <c r="AB16" s="147"/>
      <c r="AC16" s="147"/>
      <c r="AF16" s="147"/>
      <c r="AG16" s="147"/>
      <c r="AH16" s="147"/>
      <c r="AI16" s="147"/>
      <c r="AK16" s="147"/>
      <c r="AL16" s="147"/>
      <c r="AM16" s="147"/>
      <c r="AO16" s="146">
        <v>18</v>
      </c>
      <c r="AP16" s="78">
        <v>1</v>
      </c>
      <c r="AQ16" s="158">
        <v>67.5</v>
      </c>
      <c r="AR16" s="158" t="s">
        <v>63</v>
      </c>
      <c r="AS16" s="158">
        <v>40</v>
      </c>
      <c r="AT16" s="97" t="s">
        <v>58</v>
      </c>
      <c r="AU16" s="100">
        <v>1</v>
      </c>
      <c r="AV16" s="164">
        <v>64.900000000000006</v>
      </c>
      <c r="AW16" s="164" t="s">
        <v>63</v>
      </c>
      <c r="AX16" s="164">
        <v>40</v>
      </c>
      <c r="BA16" s="100">
        <v>18</v>
      </c>
      <c r="BB16" s="101" t="s">
        <v>10</v>
      </c>
      <c r="BC16" s="206">
        <f>SUM(AU10:AU17)</f>
        <v>8</v>
      </c>
      <c r="BD16" s="164">
        <v>64.900000000000006</v>
      </c>
      <c r="BE16" s="164" t="s">
        <v>63</v>
      </c>
      <c r="BF16" s="209">
        <v>40</v>
      </c>
      <c r="BH16" s="4">
        <v>4</v>
      </c>
      <c r="BI16" s="4" t="s">
        <v>80</v>
      </c>
      <c r="BK16" s="4">
        <v>2</v>
      </c>
      <c r="BL16" s="147" t="s">
        <v>82</v>
      </c>
    </row>
    <row r="17" spans="1:64" x14ac:dyDescent="0.25">
      <c r="F17" s="152"/>
      <c r="H17" s="7"/>
      <c r="I17" s="7"/>
      <c r="O17" s="10"/>
      <c r="P17" s="9"/>
      <c r="Q17" s="10"/>
      <c r="R17" s="10"/>
      <c r="V17" s="147"/>
      <c r="W17" s="147"/>
      <c r="X17" s="147"/>
      <c r="Y17" s="147"/>
      <c r="AA17" s="147"/>
      <c r="AB17" s="147"/>
      <c r="AC17" s="147"/>
      <c r="AF17" s="147"/>
      <c r="AG17" s="147"/>
      <c r="AH17" s="147"/>
      <c r="AI17" s="147"/>
      <c r="AK17" s="147"/>
      <c r="AL17" s="147"/>
      <c r="AM17" s="147"/>
      <c r="AO17" s="146">
        <v>18</v>
      </c>
      <c r="AP17" s="78">
        <v>1</v>
      </c>
      <c r="AQ17" s="158">
        <v>67.5</v>
      </c>
      <c r="AR17" s="158" t="s">
        <v>63</v>
      </c>
      <c r="AS17" s="158">
        <v>40</v>
      </c>
      <c r="AT17" s="97" t="s">
        <v>58</v>
      </c>
      <c r="AU17" s="100">
        <v>1</v>
      </c>
      <c r="AV17" s="164">
        <v>64.900000000000006</v>
      </c>
      <c r="AW17" s="164" t="s">
        <v>63</v>
      </c>
      <c r="AX17" s="164">
        <v>40</v>
      </c>
      <c r="BA17" s="31"/>
      <c r="BB17" s="190"/>
      <c r="BC17" s="189"/>
      <c r="BD17" s="31"/>
      <c r="BE17" s="31"/>
      <c r="BF17" s="181"/>
      <c r="BK17" s="35"/>
      <c r="BL17" s="35"/>
    </row>
    <row r="18" spans="1:64" x14ac:dyDescent="0.25">
      <c r="A18" s="4"/>
      <c r="G18" s="4"/>
      <c r="J18" s="4"/>
      <c r="L18" s="4"/>
      <c r="M18" s="4"/>
      <c r="N18" s="4"/>
      <c r="O18" s="4"/>
      <c r="P18" s="4"/>
      <c r="Q18" s="4"/>
      <c r="R18" s="147"/>
      <c r="V18" s="147"/>
      <c r="W18" s="147"/>
      <c r="X18" s="147"/>
      <c r="Y18" s="147"/>
      <c r="AA18" s="147"/>
      <c r="AB18" s="147"/>
      <c r="AC18" s="147"/>
      <c r="AF18" s="147"/>
      <c r="AG18" s="147"/>
      <c r="AH18" s="147"/>
      <c r="AI18" s="147"/>
      <c r="AK18" s="147"/>
      <c r="AL18" s="147"/>
      <c r="AM18" s="147"/>
      <c r="AO18" s="146">
        <v>12</v>
      </c>
      <c r="AP18" s="78">
        <v>3</v>
      </c>
      <c r="AQ18" s="157">
        <v>67.5</v>
      </c>
      <c r="AR18" s="157" t="s">
        <v>63</v>
      </c>
      <c r="AS18" s="157">
        <v>80</v>
      </c>
      <c r="AT18" s="97" t="s">
        <v>58</v>
      </c>
      <c r="AU18" s="165">
        <v>3</v>
      </c>
      <c r="AV18" s="167">
        <v>64.900000000000006</v>
      </c>
      <c r="AW18" s="167" t="s">
        <v>63</v>
      </c>
      <c r="AX18" s="167">
        <v>80</v>
      </c>
      <c r="BA18" s="31"/>
      <c r="BB18" s="190"/>
      <c r="BC18" s="189"/>
      <c r="BD18" s="31"/>
      <c r="BE18" s="31"/>
      <c r="BF18" s="181"/>
      <c r="BK18" s="147"/>
    </row>
    <row r="19" spans="1:64" x14ac:dyDescent="0.25">
      <c r="A19" s="3" t="s">
        <v>33</v>
      </c>
      <c r="B19" s="4">
        <v>6</v>
      </c>
      <c r="D19" s="4" t="s">
        <v>19</v>
      </c>
      <c r="E19" s="4">
        <v>1</v>
      </c>
      <c r="F19" s="152">
        <v>18</v>
      </c>
      <c r="G19" s="6" t="s">
        <v>10</v>
      </c>
      <c r="H19" s="7">
        <v>132.4</v>
      </c>
      <c r="I19" s="7">
        <v>80</v>
      </c>
      <c r="J19" s="6" t="s">
        <v>11</v>
      </c>
      <c r="L19" s="8">
        <f t="shared" ref="L19:L26" si="0">H19*0.01*I19*0.01</f>
        <v>1.0592000000000001</v>
      </c>
      <c r="M19" s="6" t="s">
        <v>13</v>
      </c>
      <c r="N19" s="9">
        <f>L19*E19</f>
        <v>1.0592000000000001</v>
      </c>
      <c r="O19" s="6" t="s">
        <v>13</v>
      </c>
      <c r="P19" s="8">
        <f>N19*$B$19</f>
        <v>6.3552000000000008</v>
      </c>
      <c r="Q19" s="6" t="s">
        <v>13</v>
      </c>
      <c r="S19" s="147">
        <v>6</v>
      </c>
      <c r="U19" s="111" t="s">
        <v>60</v>
      </c>
      <c r="V19" s="148">
        <v>67.5</v>
      </c>
      <c r="W19" s="148" t="s">
        <v>63</v>
      </c>
      <c r="X19" s="148">
        <v>80</v>
      </c>
      <c r="Y19" s="79" t="s">
        <v>58</v>
      </c>
      <c r="Z19" s="114" t="s">
        <v>60</v>
      </c>
      <c r="AA19" s="148">
        <v>64.900000000000006</v>
      </c>
      <c r="AB19" s="148" t="s">
        <v>63</v>
      </c>
      <c r="AC19" s="149">
        <v>80</v>
      </c>
      <c r="AE19" s="193">
        <v>6</v>
      </c>
      <c r="AF19" s="148">
        <v>67.5</v>
      </c>
      <c r="AG19" s="148" t="s">
        <v>63</v>
      </c>
      <c r="AH19" s="148">
        <v>80</v>
      </c>
      <c r="AI19" s="79" t="s">
        <v>58</v>
      </c>
      <c r="AJ19" s="112">
        <v>6</v>
      </c>
      <c r="AK19" s="148">
        <v>64.900000000000006</v>
      </c>
      <c r="AL19" s="148" t="s">
        <v>63</v>
      </c>
      <c r="AM19" s="149">
        <v>80</v>
      </c>
      <c r="AO19" s="146">
        <v>12</v>
      </c>
      <c r="AP19" s="78">
        <v>3</v>
      </c>
      <c r="AQ19" s="156">
        <v>67.5</v>
      </c>
      <c r="AR19" s="156" t="s">
        <v>63</v>
      </c>
      <c r="AS19" s="156">
        <v>78.099999999999994</v>
      </c>
      <c r="AT19" s="97" t="s">
        <v>58</v>
      </c>
      <c r="AU19" s="100">
        <v>3</v>
      </c>
      <c r="AV19" s="155">
        <v>64.900000000000006</v>
      </c>
      <c r="AW19" s="155" t="s">
        <v>63</v>
      </c>
      <c r="AX19" s="155">
        <v>78.099999999999994</v>
      </c>
      <c r="BA19" s="31"/>
      <c r="BB19" s="190"/>
      <c r="BC19" s="189"/>
      <c r="BD19" s="31"/>
      <c r="BE19" s="31"/>
      <c r="BF19" s="181"/>
      <c r="BK19" s="147"/>
    </row>
    <row r="20" spans="1:64" x14ac:dyDescent="0.25">
      <c r="D20" s="4" t="s">
        <v>20</v>
      </c>
      <c r="E20" s="4">
        <v>1</v>
      </c>
      <c r="F20" s="152">
        <v>18</v>
      </c>
      <c r="G20" s="6" t="s">
        <v>10</v>
      </c>
      <c r="H20" s="7">
        <v>132.4</v>
      </c>
      <c r="I20" s="7">
        <v>80</v>
      </c>
      <c r="J20" s="6" t="s">
        <v>11</v>
      </c>
      <c r="L20" s="8">
        <f t="shared" si="0"/>
        <v>1.0592000000000001</v>
      </c>
      <c r="M20" s="6" t="s">
        <v>13</v>
      </c>
      <c r="N20" s="9">
        <f t="shared" ref="N20:N26" si="1">L20*E20</f>
        <v>1.0592000000000001</v>
      </c>
      <c r="O20" s="6" t="s">
        <v>13</v>
      </c>
      <c r="P20" s="8">
        <f t="shared" ref="P20:P26" si="2">N20*$B$19</f>
        <v>6.3552000000000008</v>
      </c>
      <c r="Q20" s="6" t="s">
        <v>13</v>
      </c>
      <c r="S20" s="147">
        <v>6</v>
      </c>
      <c r="U20" s="111" t="s">
        <v>60</v>
      </c>
      <c r="V20" s="148">
        <v>67.5</v>
      </c>
      <c r="W20" s="148" t="s">
        <v>63</v>
      </c>
      <c r="X20" s="148">
        <v>80</v>
      </c>
      <c r="Y20" s="79" t="s">
        <v>58</v>
      </c>
      <c r="Z20" s="114" t="s">
        <v>60</v>
      </c>
      <c r="AA20" s="148">
        <v>64.900000000000006</v>
      </c>
      <c r="AB20" s="148" t="s">
        <v>63</v>
      </c>
      <c r="AC20" s="149">
        <v>80</v>
      </c>
      <c r="AE20" s="193">
        <v>6</v>
      </c>
      <c r="AF20" s="148">
        <v>67.5</v>
      </c>
      <c r="AG20" s="148" t="s">
        <v>63</v>
      </c>
      <c r="AH20" s="148">
        <v>80</v>
      </c>
      <c r="AI20" s="79" t="s">
        <v>58</v>
      </c>
      <c r="AJ20" s="112">
        <v>6</v>
      </c>
      <c r="AK20" s="148">
        <v>64.900000000000006</v>
      </c>
      <c r="AL20" s="148" t="s">
        <v>63</v>
      </c>
      <c r="AM20" s="149">
        <v>80</v>
      </c>
      <c r="AO20" s="146">
        <v>12</v>
      </c>
      <c r="AP20" s="78">
        <v>3</v>
      </c>
      <c r="AQ20" s="157">
        <v>67.5</v>
      </c>
      <c r="AR20" s="157" t="s">
        <v>63</v>
      </c>
      <c r="AS20" s="157">
        <v>80</v>
      </c>
      <c r="AT20" s="97" t="s">
        <v>58</v>
      </c>
      <c r="AU20" s="100">
        <v>3</v>
      </c>
      <c r="AV20" s="161">
        <v>64.900000000000006</v>
      </c>
      <c r="AW20" s="161" t="s">
        <v>63</v>
      </c>
      <c r="AX20" s="161">
        <v>80</v>
      </c>
      <c r="BA20" s="100">
        <v>18</v>
      </c>
      <c r="BB20" s="101" t="s">
        <v>10</v>
      </c>
      <c r="BC20" s="189">
        <f>SUM(AP27,AP29)</f>
        <v>21</v>
      </c>
      <c r="BD20" s="210">
        <v>226.4</v>
      </c>
      <c r="BE20" s="210" t="s">
        <v>63</v>
      </c>
      <c r="BF20" s="211">
        <v>10</v>
      </c>
    </row>
    <row r="21" spans="1:64" x14ac:dyDescent="0.25">
      <c r="D21" s="4" t="s">
        <v>37</v>
      </c>
      <c r="E21" s="4">
        <v>1</v>
      </c>
      <c r="F21" s="152">
        <v>18</v>
      </c>
      <c r="G21" s="6" t="s">
        <v>10</v>
      </c>
      <c r="H21" s="7">
        <v>132.4</v>
      </c>
      <c r="I21" s="7">
        <v>5</v>
      </c>
      <c r="J21" s="6" t="s">
        <v>11</v>
      </c>
      <c r="L21" s="8">
        <f t="shared" si="0"/>
        <v>6.6200000000000009E-2</v>
      </c>
      <c r="M21" s="6" t="s">
        <v>13</v>
      </c>
      <c r="N21" s="9">
        <f t="shared" si="1"/>
        <v>6.6200000000000009E-2</v>
      </c>
      <c r="O21" s="6" t="s">
        <v>13</v>
      </c>
      <c r="P21" s="8">
        <f t="shared" si="2"/>
        <v>0.39720000000000005</v>
      </c>
      <c r="Q21" s="6" t="s">
        <v>13</v>
      </c>
      <c r="S21" s="4">
        <v>5</v>
      </c>
      <c r="U21" s="154" t="s">
        <v>60</v>
      </c>
      <c r="V21" s="7">
        <v>132.4</v>
      </c>
      <c r="W21" s="147" t="s">
        <v>63</v>
      </c>
      <c r="X21" s="147">
        <v>5</v>
      </c>
      <c r="Y21" s="147"/>
      <c r="AA21" s="147"/>
      <c r="AB21" s="147"/>
      <c r="AC21" s="147"/>
      <c r="AE21" s="146">
        <v>5</v>
      </c>
      <c r="AF21" s="7">
        <v>132.4</v>
      </c>
      <c r="AG21" s="147" t="s">
        <v>63</v>
      </c>
      <c r="AH21" s="147">
        <v>5</v>
      </c>
      <c r="AI21" s="147"/>
      <c r="AK21" s="147"/>
      <c r="AL21" s="147"/>
      <c r="AM21" s="147"/>
      <c r="AO21" s="146">
        <v>12</v>
      </c>
      <c r="AP21" s="78">
        <v>3</v>
      </c>
      <c r="AQ21" s="156">
        <v>67.5</v>
      </c>
      <c r="AR21" s="156" t="s">
        <v>63</v>
      </c>
      <c r="AS21" s="156">
        <v>78.099999999999994</v>
      </c>
      <c r="AT21" s="97" t="s">
        <v>58</v>
      </c>
      <c r="AU21" s="100">
        <v>3</v>
      </c>
      <c r="AV21" s="155">
        <v>64.900000000000006</v>
      </c>
      <c r="AW21" s="155" t="s">
        <v>63</v>
      </c>
      <c r="AX21" s="155">
        <v>78.099999999999994</v>
      </c>
      <c r="BA21" s="100">
        <v>18</v>
      </c>
      <c r="BB21" s="101" t="s">
        <v>10</v>
      </c>
      <c r="BC21" s="189">
        <f>SUM(AP49,AP51,AP53,AP54)</f>
        <v>16</v>
      </c>
      <c r="BD21" s="212">
        <v>132.4</v>
      </c>
      <c r="BE21" s="212" t="s">
        <v>63</v>
      </c>
      <c r="BF21" s="213">
        <v>10</v>
      </c>
    </row>
    <row r="22" spans="1:64" x14ac:dyDescent="0.25">
      <c r="D22" s="4" t="s">
        <v>37</v>
      </c>
      <c r="E22" s="4">
        <v>1</v>
      </c>
      <c r="F22" s="152">
        <v>18</v>
      </c>
      <c r="G22" s="6" t="s">
        <v>10</v>
      </c>
      <c r="H22" s="7">
        <v>128.69999999999999</v>
      </c>
      <c r="I22" s="7">
        <v>5</v>
      </c>
      <c r="J22" s="6" t="s">
        <v>11</v>
      </c>
      <c r="L22" s="8">
        <f t="shared" si="0"/>
        <v>6.4349999999999991E-2</v>
      </c>
      <c r="M22" s="6" t="s">
        <v>13</v>
      </c>
      <c r="N22" s="9">
        <f t="shared" si="1"/>
        <v>6.4349999999999991E-2</v>
      </c>
      <c r="O22" s="6" t="s">
        <v>13</v>
      </c>
      <c r="P22" s="8">
        <f t="shared" si="2"/>
        <v>0.38609999999999994</v>
      </c>
      <c r="Q22" s="6" t="s">
        <v>13</v>
      </c>
      <c r="S22" s="4">
        <v>5</v>
      </c>
      <c r="U22" s="154" t="s">
        <v>60</v>
      </c>
      <c r="V22" s="7">
        <v>128.69999999999999</v>
      </c>
      <c r="W22" s="147" t="s">
        <v>63</v>
      </c>
      <c r="X22" s="147">
        <v>5</v>
      </c>
      <c r="Y22" s="147"/>
      <c r="AA22" s="147"/>
      <c r="AB22" s="147"/>
      <c r="AC22" s="147"/>
      <c r="AE22" s="146">
        <v>5</v>
      </c>
      <c r="AF22" s="7">
        <v>128.69999999999999</v>
      </c>
      <c r="AG22" s="147" t="s">
        <v>63</v>
      </c>
      <c r="AH22" s="147">
        <v>5</v>
      </c>
      <c r="AI22" s="147"/>
      <c r="AK22" s="147"/>
      <c r="AL22" s="147"/>
      <c r="AM22" s="147"/>
      <c r="AO22" s="146">
        <v>12</v>
      </c>
      <c r="AP22" s="78">
        <v>1</v>
      </c>
      <c r="AQ22" s="158">
        <v>67.5</v>
      </c>
      <c r="AR22" s="158" t="s">
        <v>63</v>
      </c>
      <c r="AS22" s="158">
        <v>40</v>
      </c>
      <c r="AT22" s="97" t="s">
        <v>58</v>
      </c>
      <c r="AU22" s="100">
        <v>1</v>
      </c>
      <c r="AV22" s="166">
        <v>64.900000000000006</v>
      </c>
      <c r="AW22" s="166" t="s">
        <v>63</v>
      </c>
      <c r="AX22" s="166">
        <v>40</v>
      </c>
      <c r="BA22" s="100">
        <v>18</v>
      </c>
      <c r="BB22" s="101" t="s">
        <v>10</v>
      </c>
      <c r="BC22" s="214">
        <v>3</v>
      </c>
      <c r="BD22" s="31">
        <v>128.69999999999999</v>
      </c>
      <c r="BE22" s="31" t="s">
        <v>63</v>
      </c>
      <c r="BF22" s="181">
        <v>10</v>
      </c>
    </row>
    <row r="23" spans="1:64" x14ac:dyDescent="0.25">
      <c r="D23" s="4" t="s">
        <v>37</v>
      </c>
      <c r="E23" s="4">
        <v>1</v>
      </c>
      <c r="F23" s="152" t="s">
        <v>43</v>
      </c>
      <c r="G23" s="6" t="s">
        <v>10</v>
      </c>
      <c r="H23" s="7">
        <v>132.4</v>
      </c>
      <c r="I23" s="7"/>
      <c r="L23" s="8">
        <f>H23*0.01</f>
        <v>1.3240000000000001</v>
      </c>
      <c r="M23" s="6" t="s">
        <v>41</v>
      </c>
      <c r="N23" s="9">
        <f t="shared" si="1"/>
        <v>1.3240000000000001</v>
      </c>
      <c r="O23" s="6" t="s">
        <v>41</v>
      </c>
      <c r="P23" s="8">
        <f t="shared" si="2"/>
        <v>7.9440000000000008</v>
      </c>
      <c r="Q23" s="6" t="s">
        <v>41</v>
      </c>
      <c r="V23" s="147"/>
      <c r="W23" s="147"/>
      <c r="X23" s="147"/>
      <c r="Y23" s="147"/>
      <c r="AA23" s="147"/>
      <c r="AB23" s="147"/>
      <c r="AC23" s="147"/>
      <c r="AF23" s="147"/>
      <c r="AG23" s="147"/>
      <c r="AH23" s="147"/>
      <c r="AI23" s="147"/>
      <c r="AK23" s="147"/>
      <c r="AL23" s="147"/>
      <c r="AM23" s="147"/>
      <c r="AO23" s="146">
        <v>12</v>
      </c>
      <c r="AP23" s="78">
        <v>1</v>
      </c>
      <c r="AQ23" s="158">
        <v>67.5</v>
      </c>
      <c r="AR23" s="158" t="s">
        <v>63</v>
      </c>
      <c r="AS23" s="158">
        <v>40</v>
      </c>
      <c r="AT23" s="97" t="s">
        <v>58</v>
      </c>
      <c r="AU23" s="100">
        <v>1</v>
      </c>
      <c r="AV23" s="166">
        <v>64.900000000000006</v>
      </c>
      <c r="AW23" s="166" t="s">
        <v>63</v>
      </c>
      <c r="AX23" s="166">
        <v>40</v>
      </c>
      <c r="BA23" s="100">
        <v>18</v>
      </c>
      <c r="BB23" s="101" t="s">
        <v>10</v>
      </c>
      <c r="BC23" s="214">
        <v>3</v>
      </c>
      <c r="BD23" s="31">
        <v>126.9</v>
      </c>
      <c r="BE23" s="31" t="s">
        <v>63</v>
      </c>
      <c r="BF23" s="181">
        <v>10</v>
      </c>
    </row>
    <row r="24" spans="1:64" x14ac:dyDescent="0.25">
      <c r="D24" s="4" t="s">
        <v>38</v>
      </c>
      <c r="E24" s="4">
        <v>3</v>
      </c>
      <c r="F24" s="152">
        <v>18</v>
      </c>
      <c r="G24" s="6" t="s">
        <v>10</v>
      </c>
      <c r="H24" s="7">
        <v>74.400000000000006</v>
      </c>
      <c r="I24" s="7">
        <v>5</v>
      </c>
      <c r="J24" s="6" t="s">
        <v>11</v>
      </c>
      <c r="L24" s="8">
        <f>H24*0.01*I24*0.01</f>
        <v>3.7200000000000004E-2</v>
      </c>
      <c r="M24" s="6" t="s">
        <v>13</v>
      </c>
      <c r="N24" s="9">
        <f t="shared" si="1"/>
        <v>0.1116</v>
      </c>
      <c r="O24" s="6" t="s">
        <v>13</v>
      </c>
      <c r="P24" s="8">
        <f t="shared" si="2"/>
        <v>0.66959999999999997</v>
      </c>
      <c r="Q24" s="6" t="s">
        <v>13</v>
      </c>
      <c r="S24" s="4">
        <v>5</v>
      </c>
      <c r="U24" s="154" t="s">
        <v>59</v>
      </c>
      <c r="V24" s="147">
        <v>74.400000000000006</v>
      </c>
      <c r="W24" s="147" t="s">
        <v>63</v>
      </c>
      <c r="X24" s="147">
        <v>5</v>
      </c>
      <c r="Y24" s="147"/>
      <c r="AA24" s="147"/>
      <c r="AB24" s="147"/>
      <c r="AC24" s="147"/>
      <c r="AE24" s="146">
        <v>15</v>
      </c>
      <c r="AF24" s="147">
        <v>74.400000000000006</v>
      </c>
      <c r="AG24" s="147" t="s">
        <v>63</v>
      </c>
      <c r="AH24" s="147">
        <v>5</v>
      </c>
      <c r="AI24" s="147"/>
      <c r="AK24" s="147"/>
      <c r="AL24" s="147"/>
      <c r="AM24" s="147"/>
      <c r="AO24" s="146">
        <v>12</v>
      </c>
      <c r="AP24" s="78">
        <v>1</v>
      </c>
      <c r="AQ24" s="158">
        <v>67.5</v>
      </c>
      <c r="AR24" s="158" t="s">
        <v>63</v>
      </c>
      <c r="AS24" s="158">
        <v>40</v>
      </c>
      <c r="AT24" s="97" t="s">
        <v>58</v>
      </c>
      <c r="AU24" s="100">
        <v>1</v>
      </c>
      <c r="AV24" s="166">
        <v>64.900000000000006</v>
      </c>
      <c r="AW24" s="166" t="s">
        <v>63</v>
      </c>
      <c r="AX24" s="166">
        <v>40</v>
      </c>
      <c r="BA24" s="100">
        <v>18</v>
      </c>
      <c r="BB24" s="101" t="s">
        <v>10</v>
      </c>
      <c r="BC24" s="214">
        <v>8</v>
      </c>
      <c r="BD24" s="31">
        <v>78.099999999999994</v>
      </c>
      <c r="BE24" s="31" t="s">
        <v>63</v>
      </c>
      <c r="BF24" s="181">
        <v>10</v>
      </c>
    </row>
    <row r="25" spans="1:64" x14ac:dyDescent="0.25">
      <c r="D25" s="4" t="s">
        <v>38</v>
      </c>
      <c r="E25" s="4">
        <v>1</v>
      </c>
      <c r="F25" s="152" t="s">
        <v>43</v>
      </c>
      <c r="G25" s="6" t="s">
        <v>10</v>
      </c>
      <c r="H25" s="7">
        <v>74.400000000000006</v>
      </c>
      <c r="I25" s="7"/>
      <c r="L25" s="8">
        <f>H25*0.01</f>
        <v>0.74400000000000011</v>
      </c>
      <c r="M25" s="6" t="s">
        <v>41</v>
      </c>
      <c r="N25" s="9">
        <f>L25*E25</f>
        <v>0.74400000000000011</v>
      </c>
      <c r="O25" s="6" t="s">
        <v>41</v>
      </c>
      <c r="P25" s="8">
        <f t="shared" si="2"/>
        <v>4.4640000000000004</v>
      </c>
      <c r="Q25" s="6" t="s">
        <v>41</v>
      </c>
      <c r="V25" s="147"/>
      <c r="W25" s="147"/>
      <c r="X25" s="147"/>
      <c r="Y25" s="147"/>
      <c r="AA25" s="147"/>
      <c r="AB25" s="147"/>
      <c r="AC25" s="147"/>
      <c r="AF25" s="147"/>
      <c r="AG25" s="147"/>
      <c r="AH25" s="147"/>
      <c r="AI25" s="147"/>
      <c r="AK25" s="147"/>
      <c r="AL25" s="147"/>
      <c r="AM25" s="147"/>
      <c r="AO25" s="146">
        <v>12</v>
      </c>
      <c r="AP25" s="78">
        <v>1</v>
      </c>
      <c r="AQ25" s="158">
        <v>67.5</v>
      </c>
      <c r="AR25" s="158" t="s">
        <v>63</v>
      </c>
      <c r="AS25" s="158">
        <v>40</v>
      </c>
      <c r="AT25" s="97" t="s">
        <v>58</v>
      </c>
      <c r="AU25" s="100">
        <v>1</v>
      </c>
      <c r="AV25" s="166">
        <v>64.900000000000006</v>
      </c>
      <c r="AW25" s="166" t="s">
        <v>63</v>
      </c>
      <c r="AX25" s="166">
        <v>40</v>
      </c>
      <c r="BA25" s="100">
        <v>18</v>
      </c>
      <c r="BB25" s="101" t="s">
        <v>10</v>
      </c>
      <c r="BC25" s="214">
        <v>6</v>
      </c>
      <c r="BD25" s="31">
        <v>76.2</v>
      </c>
      <c r="BE25" s="31" t="s">
        <v>63</v>
      </c>
      <c r="BF25" s="181">
        <v>10</v>
      </c>
    </row>
    <row r="26" spans="1:64" s="35" customFormat="1" x14ac:dyDescent="0.25">
      <c r="A26" s="140"/>
      <c r="D26" s="35" t="s">
        <v>12</v>
      </c>
      <c r="E26" s="35">
        <v>6</v>
      </c>
      <c r="F26" s="153">
        <v>50</v>
      </c>
      <c r="G26" s="142" t="s">
        <v>10</v>
      </c>
      <c r="H26" s="143">
        <v>36.299999999999997</v>
      </c>
      <c r="I26" s="143">
        <v>42.1</v>
      </c>
      <c r="J26" s="142" t="s">
        <v>11</v>
      </c>
      <c r="L26" s="144">
        <f t="shared" si="0"/>
        <v>0.15282299999999999</v>
      </c>
      <c r="M26" s="142" t="s">
        <v>13</v>
      </c>
      <c r="N26" s="145">
        <f t="shared" si="1"/>
        <v>0.91693799999999992</v>
      </c>
      <c r="O26" s="142" t="s">
        <v>13</v>
      </c>
      <c r="P26" s="144">
        <f t="shared" si="2"/>
        <v>5.5016279999999993</v>
      </c>
      <c r="Q26" s="142" t="s">
        <v>13</v>
      </c>
      <c r="R26" s="142"/>
      <c r="U26" s="195"/>
      <c r="Z26" s="195"/>
      <c r="AE26" s="140"/>
      <c r="AJ26" s="140"/>
      <c r="AN26" s="204"/>
      <c r="AZ26" s="204"/>
      <c r="BA26" s="100"/>
      <c r="BB26" s="101"/>
      <c r="BC26" s="189"/>
      <c r="BD26" s="31"/>
      <c r="BE26" s="31"/>
      <c r="BF26" s="181"/>
    </row>
    <row r="27" spans="1:64" x14ac:dyDescent="0.25">
      <c r="F27" s="152"/>
      <c r="H27" s="7"/>
      <c r="I27" s="7"/>
      <c r="O27" s="10"/>
      <c r="P27" s="9"/>
      <c r="Q27" s="10"/>
      <c r="R27" s="10"/>
      <c r="V27" s="147"/>
      <c r="W27" s="147"/>
      <c r="X27" s="147"/>
      <c r="Y27" s="147"/>
      <c r="AA27" s="147"/>
      <c r="AB27" s="147"/>
      <c r="AC27" s="147"/>
      <c r="AF27" s="147"/>
      <c r="AG27" s="147"/>
      <c r="AH27" s="147"/>
      <c r="AI27" s="147"/>
      <c r="AK27" s="147"/>
      <c r="AL27" s="147"/>
      <c r="AM27" s="147"/>
      <c r="AO27" s="146">
        <v>18</v>
      </c>
      <c r="AP27" s="36">
        <v>9</v>
      </c>
      <c r="AQ27" s="197">
        <v>226.4</v>
      </c>
      <c r="AR27" s="197" t="s">
        <v>63</v>
      </c>
      <c r="AS27" s="197">
        <v>10</v>
      </c>
      <c r="BA27" s="100">
        <v>18</v>
      </c>
      <c r="BB27" s="101" t="s">
        <v>10</v>
      </c>
      <c r="BC27" s="189">
        <f>SUM(AP31,AP35,AP39,AP42,AP44,AP47)</f>
        <v>15</v>
      </c>
      <c r="BD27" s="215">
        <v>132.4</v>
      </c>
      <c r="BE27" s="215" t="s">
        <v>63</v>
      </c>
      <c r="BF27" s="216">
        <v>5</v>
      </c>
    </row>
    <row r="28" spans="1:64" x14ac:dyDescent="0.25">
      <c r="G28" s="4"/>
      <c r="J28" s="4"/>
      <c r="L28" s="4"/>
      <c r="M28" s="4"/>
      <c r="N28" s="4"/>
      <c r="O28" s="4"/>
      <c r="P28" s="4"/>
      <c r="Q28" s="4"/>
      <c r="R28" s="147"/>
      <c r="V28" s="147"/>
      <c r="W28" s="147"/>
      <c r="X28" s="147"/>
      <c r="Y28" s="147"/>
      <c r="AA28" s="147"/>
      <c r="AB28" s="147"/>
      <c r="AC28" s="147"/>
      <c r="AF28" s="147"/>
      <c r="AG28" s="147"/>
      <c r="AH28" s="147"/>
      <c r="AI28" s="147"/>
      <c r="AK28" s="147"/>
      <c r="AL28" s="147"/>
      <c r="AM28" s="147"/>
      <c r="AO28" s="146">
        <v>18</v>
      </c>
      <c r="AP28" s="36">
        <v>6</v>
      </c>
      <c r="AQ28" s="147">
        <v>76.2</v>
      </c>
      <c r="AR28" s="147" t="s">
        <v>63</v>
      </c>
      <c r="AS28" s="147">
        <v>10</v>
      </c>
      <c r="BA28" s="100">
        <v>18</v>
      </c>
      <c r="BB28" s="101" t="s">
        <v>10</v>
      </c>
      <c r="BC28" s="214">
        <v>5</v>
      </c>
      <c r="BD28" s="31">
        <v>128.69999999999999</v>
      </c>
      <c r="BE28" s="31" t="s">
        <v>63</v>
      </c>
      <c r="BF28" s="181">
        <v>5</v>
      </c>
    </row>
    <row r="29" spans="1:64" x14ac:dyDescent="0.25">
      <c r="A29" s="3" t="s">
        <v>45</v>
      </c>
      <c r="B29" s="4">
        <v>6</v>
      </c>
      <c r="D29" s="4" t="s">
        <v>19</v>
      </c>
      <c r="E29" s="4">
        <v>1</v>
      </c>
      <c r="F29" s="152">
        <v>18</v>
      </c>
      <c r="G29" s="6" t="s">
        <v>10</v>
      </c>
      <c r="H29" s="7">
        <v>132.4</v>
      </c>
      <c r="I29" s="7">
        <v>80</v>
      </c>
      <c r="J29" s="6" t="s">
        <v>11</v>
      </c>
      <c r="L29" s="8">
        <f>H29*0.01*I29*0.01</f>
        <v>1.0592000000000001</v>
      </c>
      <c r="M29" s="6" t="s">
        <v>13</v>
      </c>
      <c r="N29" s="9">
        <f t="shared" ref="N29:N35" si="3">L29*E29</f>
        <v>1.0592000000000001</v>
      </c>
      <c r="O29" s="6" t="s">
        <v>13</v>
      </c>
      <c r="P29" s="8">
        <f>N29*$B$29</f>
        <v>6.3552000000000008</v>
      </c>
      <c r="Q29" s="6" t="s">
        <v>13</v>
      </c>
      <c r="S29" s="147">
        <v>6</v>
      </c>
      <c r="U29" s="111" t="s">
        <v>60</v>
      </c>
      <c r="V29" s="148">
        <v>67.5</v>
      </c>
      <c r="W29" s="148" t="s">
        <v>63</v>
      </c>
      <c r="X29" s="148">
        <v>80</v>
      </c>
      <c r="Y29" s="79" t="s">
        <v>58</v>
      </c>
      <c r="Z29" s="114" t="s">
        <v>60</v>
      </c>
      <c r="AA29" s="148">
        <v>64.900000000000006</v>
      </c>
      <c r="AB29" s="148" t="s">
        <v>63</v>
      </c>
      <c r="AC29" s="149">
        <v>80</v>
      </c>
      <c r="AE29" s="193">
        <v>6</v>
      </c>
      <c r="AF29" s="148">
        <v>67.5</v>
      </c>
      <c r="AG29" s="148" t="s">
        <v>63</v>
      </c>
      <c r="AH29" s="148">
        <v>80</v>
      </c>
      <c r="AI29" s="79" t="s">
        <v>58</v>
      </c>
      <c r="AJ29" s="112">
        <v>6</v>
      </c>
      <c r="AK29" s="148">
        <v>64.900000000000006</v>
      </c>
      <c r="AL29" s="148" t="s">
        <v>63</v>
      </c>
      <c r="AM29" s="149">
        <v>80</v>
      </c>
      <c r="AO29" s="146">
        <v>18</v>
      </c>
      <c r="AP29" s="36">
        <v>12</v>
      </c>
      <c r="AQ29" s="197">
        <v>226.4</v>
      </c>
      <c r="AR29" s="197" t="s">
        <v>63</v>
      </c>
      <c r="AS29" s="197">
        <v>10</v>
      </c>
      <c r="BA29" s="100">
        <v>18</v>
      </c>
      <c r="BB29" s="101" t="s">
        <v>10</v>
      </c>
      <c r="BC29" s="214">
        <v>6</v>
      </c>
      <c r="BD29" s="31">
        <v>126.9</v>
      </c>
      <c r="BE29" s="31" t="s">
        <v>63</v>
      </c>
      <c r="BF29" s="181">
        <v>5</v>
      </c>
    </row>
    <row r="30" spans="1:64" x14ac:dyDescent="0.25">
      <c r="D30" s="4" t="s">
        <v>20</v>
      </c>
      <c r="E30" s="4">
        <v>1</v>
      </c>
      <c r="F30" s="152">
        <v>18</v>
      </c>
      <c r="G30" s="6" t="s">
        <v>10</v>
      </c>
      <c r="H30" s="7">
        <v>132.4</v>
      </c>
      <c r="I30" s="7">
        <v>80</v>
      </c>
      <c r="J30" s="6" t="s">
        <v>11</v>
      </c>
      <c r="L30" s="8">
        <f>H30*0.01*I30*0.01</f>
        <v>1.0592000000000001</v>
      </c>
      <c r="M30" s="6" t="s">
        <v>13</v>
      </c>
      <c r="N30" s="9">
        <f t="shared" si="3"/>
        <v>1.0592000000000001</v>
      </c>
      <c r="O30" s="6" t="s">
        <v>13</v>
      </c>
      <c r="P30" s="8">
        <f t="shared" ref="P30:P35" si="4">N30*$B$29</f>
        <v>6.3552000000000008</v>
      </c>
      <c r="Q30" s="6" t="s">
        <v>13</v>
      </c>
      <c r="S30" s="147">
        <v>6</v>
      </c>
      <c r="U30" s="111" t="s">
        <v>60</v>
      </c>
      <c r="V30" s="148">
        <v>67.5</v>
      </c>
      <c r="W30" s="148" t="s">
        <v>63</v>
      </c>
      <c r="X30" s="148">
        <v>80</v>
      </c>
      <c r="Y30" s="79" t="s">
        <v>58</v>
      </c>
      <c r="Z30" s="114" t="s">
        <v>60</v>
      </c>
      <c r="AA30" s="148">
        <v>64.900000000000006</v>
      </c>
      <c r="AB30" s="148" t="s">
        <v>63</v>
      </c>
      <c r="AC30" s="149">
        <v>80</v>
      </c>
      <c r="AE30" s="193">
        <v>6</v>
      </c>
      <c r="AF30" s="148">
        <v>67.5</v>
      </c>
      <c r="AG30" s="148" t="s">
        <v>63</v>
      </c>
      <c r="AH30" s="148">
        <v>80</v>
      </c>
      <c r="AI30" s="79" t="s">
        <v>58</v>
      </c>
      <c r="AJ30" s="112">
        <v>6</v>
      </c>
      <c r="AK30" s="148">
        <v>64.900000000000006</v>
      </c>
      <c r="AL30" s="148" t="s">
        <v>63</v>
      </c>
      <c r="AM30" s="149">
        <v>80</v>
      </c>
      <c r="AO30" s="146">
        <v>18</v>
      </c>
      <c r="AP30" s="36">
        <v>8</v>
      </c>
      <c r="AQ30" s="147">
        <v>78.099999999999994</v>
      </c>
      <c r="AR30" s="147" t="s">
        <v>63</v>
      </c>
      <c r="AS30" s="147">
        <v>10</v>
      </c>
      <c r="AT30" s="147"/>
      <c r="AV30" s="147"/>
      <c r="AW30" s="147"/>
      <c r="AX30" s="147"/>
      <c r="BA30" s="100">
        <v>18</v>
      </c>
      <c r="BB30" s="101" t="s">
        <v>10</v>
      </c>
      <c r="BC30" s="189">
        <f>SUM(AP34,AP38)</f>
        <v>39</v>
      </c>
      <c r="BD30" s="217">
        <v>74.400000000000006</v>
      </c>
      <c r="BE30" s="217" t="s">
        <v>63</v>
      </c>
      <c r="BF30" s="218">
        <v>5</v>
      </c>
    </row>
    <row r="31" spans="1:64" x14ac:dyDescent="0.25">
      <c r="D31" s="4" t="s">
        <v>37</v>
      </c>
      <c r="E31" s="4">
        <v>1</v>
      </c>
      <c r="F31" s="152">
        <v>18</v>
      </c>
      <c r="G31" s="6" t="s">
        <v>10</v>
      </c>
      <c r="H31" s="7">
        <v>132.4</v>
      </c>
      <c r="I31" s="7">
        <v>5</v>
      </c>
      <c r="J31" s="6" t="s">
        <v>11</v>
      </c>
      <c r="L31" s="8">
        <f>H31*0.01*I31*0.01</f>
        <v>6.6200000000000009E-2</v>
      </c>
      <c r="M31" s="6" t="s">
        <v>13</v>
      </c>
      <c r="N31" s="9">
        <f t="shared" si="3"/>
        <v>6.6200000000000009E-2</v>
      </c>
      <c r="O31" s="6" t="s">
        <v>13</v>
      </c>
      <c r="P31" s="8">
        <f t="shared" si="4"/>
        <v>0.39720000000000005</v>
      </c>
      <c r="Q31" s="6" t="s">
        <v>13</v>
      </c>
      <c r="S31" s="4">
        <v>6</v>
      </c>
      <c r="U31" s="154" t="s">
        <v>60</v>
      </c>
      <c r="V31" s="7">
        <v>132.4</v>
      </c>
      <c r="W31" s="147" t="s">
        <v>63</v>
      </c>
      <c r="X31" s="147">
        <v>5</v>
      </c>
      <c r="Y31" s="147"/>
      <c r="AA31" s="147"/>
      <c r="AB31" s="147"/>
      <c r="AC31" s="147"/>
      <c r="AE31" s="146">
        <v>6</v>
      </c>
      <c r="AF31" s="7">
        <v>132.4</v>
      </c>
      <c r="AG31" s="147" t="s">
        <v>63</v>
      </c>
      <c r="AH31" s="147">
        <v>5</v>
      </c>
      <c r="AI31" s="147"/>
      <c r="AK31" s="147"/>
      <c r="AL31" s="147"/>
      <c r="AM31" s="147"/>
      <c r="AO31" s="146">
        <v>18</v>
      </c>
      <c r="AP31" s="36">
        <v>5</v>
      </c>
      <c r="AQ31" s="151">
        <v>132.4</v>
      </c>
      <c r="AR31" s="151" t="s">
        <v>63</v>
      </c>
      <c r="AS31" s="151">
        <v>5</v>
      </c>
      <c r="AT31" s="147"/>
      <c r="AV31" s="147"/>
      <c r="AW31" s="147"/>
      <c r="AX31" s="147"/>
      <c r="BA31" s="100">
        <v>18</v>
      </c>
      <c r="BB31" s="101" t="s">
        <v>10</v>
      </c>
      <c r="BC31" s="214">
        <f>SUM(AP41,AP46)</f>
        <v>4</v>
      </c>
      <c r="BD31" s="219">
        <v>36.299999999999997</v>
      </c>
      <c r="BE31" s="219" t="s">
        <v>63</v>
      </c>
      <c r="BF31" s="220">
        <v>5</v>
      </c>
    </row>
    <row r="32" spans="1:64" x14ac:dyDescent="0.25">
      <c r="D32" s="4" t="s">
        <v>37</v>
      </c>
      <c r="E32" s="4">
        <v>1</v>
      </c>
      <c r="F32" s="152">
        <v>18</v>
      </c>
      <c r="G32" s="6" t="s">
        <v>10</v>
      </c>
      <c r="H32" s="7">
        <v>126.9</v>
      </c>
      <c r="I32" s="7">
        <v>5</v>
      </c>
      <c r="J32" s="6" t="s">
        <v>11</v>
      </c>
      <c r="L32" s="8">
        <f>H32*0.01*I32*0.01</f>
        <v>6.3450000000000006E-2</v>
      </c>
      <c r="M32" s="6" t="s">
        <v>13</v>
      </c>
      <c r="N32" s="9">
        <f t="shared" si="3"/>
        <v>6.3450000000000006E-2</v>
      </c>
      <c r="O32" s="6" t="s">
        <v>13</v>
      </c>
      <c r="P32" s="8">
        <f t="shared" si="4"/>
        <v>0.38070000000000004</v>
      </c>
      <c r="Q32" s="6" t="s">
        <v>13</v>
      </c>
      <c r="S32" s="4">
        <v>6</v>
      </c>
      <c r="U32" s="154" t="s">
        <v>60</v>
      </c>
      <c r="V32" s="7">
        <v>126.9</v>
      </c>
      <c r="W32" s="147" t="s">
        <v>63</v>
      </c>
      <c r="X32" s="147">
        <v>5</v>
      </c>
      <c r="Y32" s="147"/>
      <c r="AA32" s="147"/>
      <c r="AB32" s="147"/>
      <c r="AC32" s="147"/>
      <c r="AE32" s="146">
        <v>6</v>
      </c>
      <c r="AF32" s="7">
        <v>126.9</v>
      </c>
      <c r="AG32" s="147" t="s">
        <v>63</v>
      </c>
      <c r="AH32" s="147">
        <v>5</v>
      </c>
      <c r="AI32" s="147"/>
      <c r="AK32" s="147"/>
      <c r="AL32" s="147"/>
      <c r="AM32" s="147"/>
      <c r="AO32" s="146">
        <v>18</v>
      </c>
      <c r="AP32" s="36">
        <v>5</v>
      </c>
      <c r="AQ32" s="147">
        <v>128.69999999999999</v>
      </c>
      <c r="AR32" s="147" t="s">
        <v>63</v>
      </c>
      <c r="AS32" s="147">
        <v>5</v>
      </c>
      <c r="AT32" s="147"/>
      <c r="AV32" s="147"/>
      <c r="AW32" s="147"/>
      <c r="AX32" s="147"/>
      <c r="BA32" s="105">
        <v>18</v>
      </c>
      <c r="BB32" s="106" t="s">
        <v>10</v>
      </c>
      <c r="BC32" s="221">
        <f>SUM(AP43,AP48)</f>
        <v>4</v>
      </c>
      <c r="BD32" s="222">
        <v>34.5</v>
      </c>
      <c r="BE32" s="222" t="s">
        <v>63</v>
      </c>
      <c r="BF32" s="223">
        <v>5</v>
      </c>
    </row>
    <row r="33" spans="1:61" x14ac:dyDescent="0.25">
      <c r="D33" s="4" t="s">
        <v>37</v>
      </c>
      <c r="E33" s="4">
        <v>1</v>
      </c>
      <c r="F33" s="152" t="s">
        <v>43</v>
      </c>
      <c r="G33" s="6" t="s">
        <v>10</v>
      </c>
      <c r="H33" s="7">
        <v>132.4</v>
      </c>
      <c r="I33" s="7"/>
      <c r="L33" s="8">
        <f>H33*0.01</f>
        <v>1.3240000000000001</v>
      </c>
      <c r="M33" s="6" t="s">
        <v>41</v>
      </c>
      <c r="N33" s="9">
        <f t="shared" si="3"/>
        <v>1.3240000000000001</v>
      </c>
      <c r="O33" s="6" t="s">
        <v>41</v>
      </c>
      <c r="P33" s="8">
        <f t="shared" si="4"/>
        <v>7.9440000000000008</v>
      </c>
      <c r="Q33" s="6" t="s">
        <v>41</v>
      </c>
      <c r="V33" s="7"/>
      <c r="W33" s="147"/>
      <c r="X33" s="147"/>
      <c r="Y33" s="147"/>
      <c r="AA33" s="147"/>
      <c r="AB33" s="147"/>
      <c r="AC33" s="147"/>
      <c r="AF33" s="7"/>
      <c r="AG33" s="147"/>
      <c r="AH33" s="147"/>
      <c r="AI33" s="147"/>
      <c r="AK33" s="147"/>
      <c r="AL33" s="147"/>
      <c r="AM33" s="147"/>
      <c r="AP33" s="36"/>
      <c r="AR33" s="147"/>
      <c r="AS33" s="147"/>
      <c r="AT33" s="35"/>
      <c r="AU33" s="35"/>
      <c r="AV33" s="35"/>
      <c r="AW33" s="35"/>
      <c r="AX33" s="35"/>
    </row>
    <row r="34" spans="1:61" x14ac:dyDescent="0.25">
      <c r="D34" s="4" t="s">
        <v>38</v>
      </c>
      <c r="E34" s="4">
        <v>4</v>
      </c>
      <c r="F34" s="152">
        <v>18</v>
      </c>
      <c r="G34" s="6" t="s">
        <v>10</v>
      </c>
      <c r="H34" s="7">
        <v>74.400000000000006</v>
      </c>
      <c r="I34" s="7">
        <v>5</v>
      </c>
      <c r="J34" s="6" t="s">
        <v>11</v>
      </c>
      <c r="L34" s="8">
        <f>H34*0.01*I34*0.01</f>
        <v>3.7200000000000004E-2</v>
      </c>
      <c r="M34" s="6" t="s">
        <v>13</v>
      </c>
      <c r="N34" s="9">
        <f t="shared" si="3"/>
        <v>0.14880000000000002</v>
      </c>
      <c r="O34" s="6" t="s">
        <v>13</v>
      </c>
      <c r="P34" s="8">
        <f t="shared" si="4"/>
        <v>0.89280000000000004</v>
      </c>
      <c r="Q34" s="6" t="s">
        <v>13</v>
      </c>
      <c r="S34" s="4">
        <v>6</v>
      </c>
      <c r="U34" s="154" t="s">
        <v>65</v>
      </c>
      <c r="V34" s="7">
        <v>74.400000000000006</v>
      </c>
      <c r="W34" s="147" t="s">
        <v>63</v>
      </c>
      <c r="X34" s="147">
        <v>5</v>
      </c>
      <c r="Y34" s="147"/>
      <c r="AA34" s="147"/>
      <c r="AB34" s="147"/>
      <c r="AC34" s="147"/>
      <c r="AE34" s="146">
        <v>24</v>
      </c>
      <c r="AF34" s="7">
        <v>74.400000000000006</v>
      </c>
      <c r="AG34" s="147" t="s">
        <v>63</v>
      </c>
      <c r="AH34" s="147">
        <v>5</v>
      </c>
      <c r="AI34" s="147"/>
      <c r="AK34" s="147"/>
      <c r="AL34" s="147"/>
      <c r="AM34" s="147"/>
      <c r="AO34" s="146">
        <v>18</v>
      </c>
      <c r="AP34" s="36">
        <v>15</v>
      </c>
      <c r="AQ34" s="198">
        <v>74.400000000000006</v>
      </c>
      <c r="AR34" s="198" t="s">
        <v>63</v>
      </c>
      <c r="AS34" s="198">
        <v>5</v>
      </c>
      <c r="AT34" s="147"/>
      <c r="AV34" s="147"/>
      <c r="AW34" s="147"/>
      <c r="AX34" s="147"/>
    </row>
    <row r="35" spans="1:61" s="35" customFormat="1" x14ac:dyDescent="0.25">
      <c r="A35" s="140"/>
      <c r="D35" s="35" t="s">
        <v>12</v>
      </c>
      <c r="E35" s="35">
        <v>6</v>
      </c>
      <c r="F35" s="153">
        <v>50</v>
      </c>
      <c r="G35" s="142" t="s">
        <v>10</v>
      </c>
      <c r="H35" s="143">
        <v>36.299999999999997</v>
      </c>
      <c r="I35" s="143">
        <v>41.5</v>
      </c>
      <c r="J35" s="142" t="s">
        <v>11</v>
      </c>
      <c r="L35" s="144">
        <f>H35*0.01*I35*0.01</f>
        <v>0.150645</v>
      </c>
      <c r="M35" s="142" t="s">
        <v>13</v>
      </c>
      <c r="N35" s="145">
        <f t="shared" si="3"/>
        <v>0.90386999999999995</v>
      </c>
      <c r="O35" s="142" t="s">
        <v>13</v>
      </c>
      <c r="P35" s="144">
        <f t="shared" si="4"/>
        <v>5.4232199999999997</v>
      </c>
      <c r="Q35" s="142" t="s">
        <v>13</v>
      </c>
      <c r="R35" s="142"/>
      <c r="U35" s="195"/>
      <c r="Z35" s="195"/>
      <c r="AE35" s="140"/>
      <c r="AJ35" s="140"/>
      <c r="AN35" s="204"/>
      <c r="AO35" s="146">
        <v>18</v>
      </c>
      <c r="AP35" s="36">
        <v>6</v>
      </c>
      <c r="AQ35" s="151">
        <v>132.4</v>
      </c>
      <c r="AR35" s="151" t="s">
        <v>63</v>
      </c>
      <c r="AS35" s="151">
        <v>5</v>
      </c>
      <c r="AT35" s="147"/>
      <c r="AU35" s="147"/>
      <c r="AV35" s="147"/>
      <c r="AW35" s="147"/>
      <c r="AX35" s="147"/>
      <c r="AZ35" s="204"/>
      <c r="BB35" s="142"/>
      <c r="BC35" s="229" t="s">
        <v>78</v>
      </c>
      <c r="BD35" s="229"/>
      <c r="BE35" s="229"/>
      <c r="BF35" s="4"/>
      <c r="BG35" s="4"/>
      <c r="BH35" s="4"/>
      <c r="BI35" s="4"/>
    </row>
    <row r="36" spans="1:61" x14ac:dyDescent="0.25">
      <c r="F36" s="152"/>
      <c r="H36" s="7"/>
      <c r="I36" s="7"/>
      <c r="O36" s="10"/>
      <c r="P36" s="9"/>
      <c r="Q36" s="10"/>
      <c r="R36" s="10"/>
      <c r="V36" s="147"/>
      <c r="W36" s="147"/>
      <c r="X36" s="147"/>
      <c r="Y36" s="147"/>
      <c r="AA36" s="147"/>
      <c r="AB36" s="147"/>
      <c r="AC36" s="147"/>
      <c r="AF36" s="147"/>
      <c r="AG36" s="147"/>
      <c r="AH36" s="147"/>
      <c r="AI36" s="147"/>
      <c r="AK36" s="147"/>
      <c r="AL36" s="147"/>
      <c r="AM36" s="147"/>
      <c r="AO36" s="146">
        <v>18</v>
      </c>
      <c r="AP36" s="36">
        <v>6</v>
      </c>
      <c r="AQ36" s="147">
        <v>126.9</v>
      </c>
      <c r="AR36" s="147" t="s">
        <v>63</v>
      </c>
      <c r="AS36" s="147">
        <v>5</v>
      </c>
      <c r="BC36" s="147"/>
      <c r="BD36" s="168" t="s">
        <v>43</v>
      </c>
      <c r="BE36" s="16" t="s">
        <v>10</v>
      </c>
    </row>
    <row r="37" spans="1:61" x14ac:dyDescent="0.25">
      <c r="F37" s="152"/>
      <c r="H37" s="7"/>
      <c r="I37" s="7"/>
      <c r="O37" s="10"/>
      <c r="P37" s="9"/>
      <c r="Q37" s="10"/>
      <c r="R37" s="10"/>
      <c r="V37" s="147"/>
      <c r="W37" s="147"/>
      <c r="X37" s="147"/>
      <c r="Y37" s="147"/>
      <c r="AA37" s="147"/>
      <c r="AB37" s="147"/>
      <c r="AC37" s="147"/>
      <c r="AF37" s="147"/>
      <c r="AG37" s="147"/>
      <c r="AH37" s="147"/>
      <c r="AI37" s="147"/>
      <c r="AK37" s="147"/>
      <c r="AL37" s="147"/>
      <c r="AM37" s="147"/>
      <c r="AP37" s="36"/>
      <c r="AR37" s="147"/>
      <c r="AS37" s="147"/>
      <c r="BC37" s="147">
        <v>14</v>
      </c>
      <c r="BD37" s="7">
        <v>132.4</v>
      </c>
      <c r="BE37" s="6" t="s">
        <v>11</v>
      </c>
    </row>
    <row r="38" spans="1:61" x14ac:dyDescent="0.25">
      <c r="V38" s="147"/>
      <c r="W38" s="147"/>
      <c r="X38" s="147"/>
      <c r="Y38" s="147"/>
      <c r="AA38" s="147"/>
      <c r="AB38" s="147"/>
      <c r="AC38" s="147"/>
      <c r="AF38" s="147"/>
      <c r="AG38" s="147"/>
      <c r="AH38" s="147"/>
      <c r="AI38" s="147"/>
      <c r="AK38" s="147"/>
      <c r="AL38" s="147"/>
      <c r="AM38" s="147"/>
      <c r="AO38" s="146">
        <v>18</v>
      </c>
      <c r="AP38" s="36">
        <v>24</v>
      </c>
      <c r="AQ38" s="198">
        <v>74.400000000000006</v>
      </c>
      <c r="AR38" s="198" t="s">
        <v>63</v>
      </c>
      <c r="AS38" s="198">
        <v>5</v>
      </c>
      <c r="BC38" s="147">
        <v>6</v>
      </c>
      <c r="BD38" s="7">
        <v>74.400000000000006</v>
      </c>
      <c r="BE38" s="6" t="s">
        <v>11</v>
      </c>
      <c r="BH38" s="4">
        <v>1</v>
      </c>
      <c r="BI38" s="4" t="s">
        <v>84</v>
      </c>
    </row>
    <row r="39" spans="1:61" x14ac:dyDescent="0.25">
      <c r="A39" s="228" t="s">
        <v>52</v>
      </c>
      <c r="B39" s="4">
        <v>1</v>
      </c>
      <c r="D39" s="4" t="s">
        <v>19</v>
      </c>
      <c r="E39" s="4">
        <v>1</v>
      </c>
      <c r="F39" s="152">
        <v>18</v>
      </c>
      <c r="G39" s="6" t="s">
        <v>10</v>
      </c>
      <c r="H39" s="7">
        <v>132.4</v>
      </c>
      <c r="I39" s="7">
        <v>40</v>
      </c>
      <c r="J39" s="6" t="s">
        <v>11</v>
      </c>
      <c r="L39" s="8">
        <f t="shared" ref="L39:L45" si="5">H39*0.01*I39*0.01</f>
        <v>0.52960000000000007</v>
      </c>
      <c r="M39" s="6" t="s">
        <v>13</v>
      </c>
      <c r="N39" s="9">
        <f t="shared" ref="N39:N45" si="6">L39*E39</f>
        <v>0.52960000000000007</v>
      </c>
      <c r="O39" s="6" t="s">
        <v>13</v>
      </c>
      <c r="P39" s="8">
        <f>N39*$B$39</f>
        <v>0.52960000000000007</v>
      </c>
      <c r="Q39" s="6" t="s">
        <v>13</v>
      </c>
      <c r="S39" s="147">
        <v>1</v>
      </c>
      <c r="U39" s="111" t="s">
        <v>60</v>
      </c>
      <c r="V39" s="148">
        <v>67.5</v>
      </c>
      <c r="W39" s="148" t="s">
        <v>63</v>
      </c>
      <c r="X39" s="148">
        <v>40</v>
      </c>
      <c r="Y39" s="79" t="s">
        <v>58</v>
      </c>
      <c r="Z39" s="114" t="s">
        <v>60</v>
      </c>
      <c r="AA39" s="148">
        <v>64.900000000000006</v>
      </c>
      <c r="AB39" s="148" t="s">
        <v>63</v>
      </c>
      <c r="AC39" s="149">
        <v>40</v>
      </c>
      <c r="AE39" s="193" t="s">
        <v>60</v>
      </c>
      <c r="AF39" s="148">
        <v>67.5</v>
      </c>
      <c r="AG39" s="148" t="s">
        <v>63</v>
      </c>
      <c r="AH39" s="148">
        <v>40</v>
      </c>
      <c r="AI39" s="79" t="s">
        <v>58</v>
      </c>
      <c r="AJ39" s="112" t="s">
        <v>60</v>
      </c>
      <c r="AK39" s="148">
        <v>64.900000000000006</v>
      </c>
      <c r="AL39" s="148" t="s">
        <v>63</v>
      </c>
      <c r="AM39" s="149">
        <v>40</v>
      </c>
      <c r="AO39" s="146">
        <v>18</v>
      </c>
      <c r="AP39" s="36">
        <v>1</v>
      </c>
      <c r="AQ39" s="151">
        <v>132.4</v>
      </c>
      <c r="AR39" s="151" t="s">
        <v>63</v>
      </c>
      <c r="AS39" s="151">
        <v>5</v>
      </c>
      <c r="BC39" s="147">
        <v>1</v>
      </c>
      <c r="BD39" s="7">
        <v>36.299999999999997</v>
      </c>
      <c r="BE39" s="6" t="s">
        <v>11</v>
      </c>
    </row>
    <row r="40" spans="1:61" x14ac:dyDescent="0.25">
      <c r="A40" s="228"/>
      <c r="D40" s="4" t="s">
        <v>20</v>
      </c>
      <c r="E40" s="4">
        <v>1</v>
      </c>
      <c r="F40" s="152">
        <v>18</v>
      </c>
      <c r="G40" s="6" t="s">
        <v>10</v>
      </c>
      <c r="H40" s="7">
        <v>132.4</v>
      </c>
      <c r="I40" s="7">
        <v>40</v>
      </c>
      <c r="J40" s="6" t="s">
        <v>11</v>
      </c>
      <c r="L40" s="8">
        <f t="shared" si="5"/>
        <v>0.52960000000000007</v>
      </c>
      <c r="M40" s="6" t="s">
        <v>13</v>
      </c>
      <c r="N40" s="9">
        <f t="shared" si="6"/>
        <v>0.52960000000000007</v>
      </c>
      <c r="O40" s="6" t="s">
        <v>13</v>
      </c>
      <c r="P40" s="8">
        <f t="shared" ref="P40:P45" si="7">N40*$B$39</f>
        <v>0.52960000000000007</v>
      </c>
      <c r="Q40" s="6" t="s">
        <v>13</v>
      </c>
      <c r="S40" s="147">
        <v>1</v>
      </c>
      <c r="U40" s="111" t="s">
        <v>60</v>
      </c>
      <c r="V40" s="148">
        <v>67.5</v>
      </c>
      <c r="W40" s="148" t="s">
        <v>63</v>
      </c>
      <c r="X40" s="148">
        <v>40</v>
      </c>
      <c r="Y40" s="79" t="s">
        <v>58</v>
      </c>
      <c r="Z40" s="114" t="s">
        <v>60</v>
      </c>
      <c r="AA40" s="148">
        <v>64.900000000000006</v>
      </c>
      <c r="AB40" s="148" t="s">
        <v>63</v>
      </c>
      <c r="AC40" s="149">
        <v>40</v>
      </c>
      <c r="AE40" s="193" t="s">
        <v>60</v>
      </c>
      <c r="AF40" s="148">
        <v>67.5</v>
      </c>
      <c r="AG40" s="148" t="s">
        <v>63</v>
      </c>
      <c r="AH40" s="148">
        <v>40</v>
      </c>
      <c r="AI40" s="79" t="s">
        <v>58</v>
      </c>
      <c r="AJ40" s="112" t="s">
        <v>60</v>
      </c>
      <c r="AK40" s="148">
        <v>64.900000000000006</v>
      </c>
      <c r="AL40" s="148" t="s">
        <v>63</v>
      </c>
      <c r="AM40" s="149">
        <v>40</v>
      </c>
      <c r="AP40" s="36"/>
      <c r="AR40" s="147"/>
      <c r="AS40" s="147"/>
      <c r="BC40" s="147">
        <v>1</v>
      </c>
      <c r="BD40" s="7">
        <v>34.5</v>
      </c>
      <c r="BE40" s="6" t="s">
        <v>11</v>
      </c>
      <c r="BH40" s="4">
        <v>1</v>
      </c>
      <c r="BI40" s="4" t="s">
        <v>84</v>
      </c>
    </row>
    <row r="41" spans="1:61" x14ac:dyDescent="0.25">
      <c r="D41" s="4" t="s">
        <v>37</v>
      </c>
      <c r="E41" s="4">
        <v>1</v>
      </c>
      <c r="F41" s="152">
        <v>18</v>
      </c>
      <c r="G41" s="6" t="s">
        <v>10</v>
      </c>
      <c r="H41" s="7">
        <v>132.4</v>
      </c>
      <c r="I41" s="7">
        <v>5</v>
      </c>
      <c r="J41" s="6" t="s">
        <v>11</v>
      </c>
      <c r="L41" s="8">
        <f t="shared" si="5"/>
        <v>6.6200000000000009E-2</v>
      </c>
      <c r="M41" s="6" t="s">
        <v>13</v>
      </c>
      <c r="N41" s="9">
        <f t="shared" si="6"/>
        <v>6.6200000000000009E-2</v>
      </c>
      <c r="O41" s="6" t="s">
        <v>13</v>
      </c>
      <c r="P41" s="8">
        <f t="shared" si="7"/>
        <v>6.6200000000000009E-2</v>
      </c>
      <c r="Q41" s="6" t="s">
        <v>13</v>
      </c>
      <c r="S41" s="4">
        <v>1</v>
      </c>
      <c r="U41" s="154" t="s">
        <v>60</v>
      </c>
      <c r="V41" s="147">
        <v>132.4</v>
      </c>
      <c r="W41" s="147" t="s">
        <v>63</v>
      </c>
      <c r="X41" s="147">
        <v>5</v>
      </c>
      <c r="Y41" s="147"/>
      <c r="AA41" s="147"/>
      <c r="AB41" s="147"/>
      <c r="AC41" s="147"/>
      <c r="AE41" s="146">
        <v>1</v>
      </c>
      <c r="AF41" s="147">
        <v>132.4</v>
      </c>
      <c r="AG41" s="147" t="s">
        <v>63</v>
      </c>
      <c r="AH41" s="147">
        <v>5</v>
      </c>
      <c r="AI41" s="147"/>
      <c r="AK41" s="147"/>
      <c r="AL41" s="147"/>
      <c r="AM41" s="147"/>
      <c r="AO41" s="146">
        <v>18</v>
      </c>
      <c r="AP41" s="36">
        <v>1</v>
      </c>
      <c r="AQ41" s="200">
        <v>36.299999999999997</v>
      </c>
      <c r="AR41" s="200" t="s">
        <v>63</v>
      </c>
      <c r="AS41" s="200">
        <v>5</v>
      </c>
      <c r="BC41" s="147"/>
      <c r="BD41" s="147"/>
      <c r="BE41" s="5"/>
    </row>
    <row r="42" spans="1:61" x14ac:dyDescent="0.25">
      <c r="D42" s="4" t="s">
        <v>37</v>
      </c>
      <c r="E42" s="4">
        <v>1</v>
      </c>
      <c r="F42" s="152" t="s">
        <v>43</v>
      </c>
      <c r="G42" s="6" t="s">
        <v>10</v>
      </c>
      <c r="H42" s="7">
        <v>132.4</v>
      </c>
      <c r="I42" s="7"/>
      <c r="L42" s="8">
        <f>H42*0.01</f>
        <v>1.3240000000000001</v>
      </c>
      <c r="M42" s="6" t="s">
        <v>41</v>
      </c>
      <c r="N42" s="9">
        <f t="shared" si="6"/>
        <v>1.3240000000000001</v>
      </c>
      <c r="O42" s="6" t="s">
        <v>41</v>
      </c>
      <c r="P42" s="8">
        <f t="shared" si="7"/>
        <v>1.3240000000000001</v>
      </c>
      <c r="Q42" s="6" t="s">
        <v>41</v>
      </c>
      <c r="V42" s="147"/>
      <c r="W42" s="147"/>
      <c r="X42" s="147"/>
      <c r="Y42" s="147"/>
      <c r="AA42" s="147"/>
      <c r="AB42" s="147"/>
      <c r="AC42" s="147"/>
      <c r="AF42" s="147"/>
      <c r="AG42" s="147"/>
      <c r="AH42" s="147"/>
      <c r="AI42" s="147"/>
      <c r="AK42" s="147"/>
      <c r="AL42" s="147"/>
      <c r="AM42" s="147"/>
      <c r="AO42" s="146">
        <v>18</v>
      </c>
      <c r="AP42" s="36">
        <v>2</v>
      </c>
      <c r="AQ42" s="151">
        <v>132.4</v>
      </c>
      <c r="AR42" s="151" t="s">
        <v>63</v>
      </c>
      <c r="AS42" s="151">
        <v>5</v>
      </c>
      <c r="BC42" s="147"/>
      <c r="BD42" s="168" t="s">
        <v>42</v>
      </c>
      <c r="BE42" s="16" t="s">
        <v>10</v>
      </c>
      <c r="BF42" s="35"/>
      <c r="BG42" s="35"/>
      <c r="BH42" s="35"/>
      <c r="BI42" s="35"/>
    </row>
    <row r="43" spans="1:61" x14ac:dyDescent="0.25">
      <c r="D43" s="4" t="s">
        <v>38</v>
      </c>
      <c r="E43" s="4">
        <v>3</v>
      </c>
      <c r="F43" s="152">
        <v>18</v>
      </c>
      <c r="G43" s="6" t="s">
        <v>10</v>
      </c>
      <c r="H43" s="7">
        <v>36.299999999999997</v>
      </c>
      <c r="I43" s="7">
        <v>5</v>
      </c>
      <c r="J43" s="6" t="s">
        <v>11</v>
      </c>
      <c r="L43" s="8">
        <f>H43*0.01*I43*0.01</f>
        <v>1.8149999999999999E-2</v>
      </c>
      <c r="M43" s="6" t="s">
        <v>13</v>
      </c>
      <c r="N43" s="9">
        <f t="shared" si="6"/>
        <v>5.4449999999999998E-2</v>
      </c>
      <c r="O43" s="6" t="s">
        <v>13</v>
      </c>
      <c r="P43" s="8">
        <f t="shared" si="7"/>
        <v>5.4449999999999998E-2</v>
      </c>
      <c r="Q43" s="6" t="s">
        <v>13</v>
      </c>
      <c r="S43" s="4">
        <v>1</v>
      </c>
      <c r="U43" s="154" t="s">
        <v>60</v>
      </c>
      <c r="V43" s="147">
        <v>36.299999999999997</v>
      </c>
      <c r="W43" s="147" t="s">
        <v>63</v>
      </c>
      <c r="X43" s="147">
        <v>5</v>
      </c>
      <c r="Y43" s="147"/>
      <c r="AA43" s="147"/>
      <c r="AB43" s="147"/>
      <c r="AC43" s="147"/>
      <c r="AE43" s="146">
        <v>1</v>
      </c>
      <c r="AF43" s="147">
        <v>36.299999999999997</v>
      </c>
      <c r="AG43" s="147" t="s">
        <v>63</v>
      </c>
      <c r="AH43" s="147">
        <v>5</v>
      </c>
      <c r="AI43" s="147"/>
      <c r="AK43" s="147"/>
      <c r="AL43" s="147"/>
      <c r="AM43" s="147"/>
      <c r="AO43" s="146">
        <v>18</v>
      </c>
      <c r="AP43" s="36">
        <v>4</v>
      </c>
      <c r="AQ43" s="201">
        <v>34.5</v>
      </c>
      <c r="AR43" s="201" t="s">
        <v>63</v>
      </c>
      <c r="AS43" s="201">
        <v>5</v>
      </c>
      <c r="BC43" s="147">
        <v>6</v>
      </c>
      <c r="BD43" s="7">
        <v>72.599999999999994</v>
      </c>
      <c r="BE43" s="6" t="s">
        <v>11</v>
      </c>
      <c r="BH43" s="4">
        <v>1</v>
      </c>
      <c r="BI43" s="4" t="s">
        <v>84</v>
      </c>
    </row>
    <row r="44" spans="1:61" x14ac:dyDescent="0.25">
      <c r="D44" s="4" t="s">
        <v>38</v>
      </c>
      <c r="E44" s="4">
        <v>1</v>
      </c>
      <c r="F44" s="152" t="s">
        <v>43</v>
      </c>
      <c r="G44" s="6" t="s">
        <v>10</v>
      </c>
      <c r="H44" s="7">
        <v>36.299999999999997</v>
      </c>
      <c r="I44" s="7"/>
      <c r="L44" s="8">
        <f>H44*0.01</f>
        <v>0.36299999999999999</v>
      </c>
      <c r="M44" s="6" t="s">
        <v>41</v>
      </c>
      <c r="N44" s="9">
        <f t="shared" si="6"/>
        <v>0.36299999999999999</v>
      </c>
      <c r="O44" s="6" t="s">
        <v>41</v>
      </c>
      <c r="P44" s="8">
        <f t="shared" si="7"/>
        <v>0.36299999999999999</v>
      </c>
      <c r="Q44" s="6" t="s">
        <v>41</v>
      </c>
      <c r="V44" s="147"/>
      <c r="W44" s="147"/>
      <c r="X44" s="147"/>
      <c r="Y44" s="147"/>
      <c r="AA44" s="147"/>
      <c r="AB44" s="147"/>
      <c r="AC44" s="147"/>
      <c r="AF44" s="147"/>
      <c r="AG44" s="147"/>
      <c r="AH44" s="147"/>
      <c r="AI44" s="147"/>
      <c r="AK44" s="147"/>
      <c r="AL44" s="147"/>
      <c r="AM44" s="147"/>
      <c r="AO44" s="146">
        <v>18</v>
      </c>
      <c r="AP44" s="36">
        <v>1</v>
      </c>
      <c r="AQ44" s="151">
        <v>132.4</v>
      </c>
      <c r="AR44" s="151" t="s">
        <v>63</v>
      </c>
      <c r="AS44" s="151">
        <v>5</v>
      </c>
      <c r="AT44" s="147"/>
      <c r="AV44" s="147"/>
      <c r="AW44" s="147"/>
      <c r="AX44" s="147"/>
      <c r="BC44" s="147">
        <v>2</v>
      </c>
      <c r="BD44" s="7">
        <v>34.5</v>
      </c>
      <c r="BE44" s="6" t="s">
        <v>11</v>
      </c>
      <c r="BH44" s="4">
        <v>1</v>
      </c>
      <c r="BI44" s="4" t="s">
        <v>84</v>
      </c>
    </row>
    <row r="45" spans="1:61" s="35" customFormat="1" x14ac:dyDescent="0.25">
      <c r="A45" s="140"/>
      <c r="D45" s="35" t="s">
        <v>12</v>
      </c>
      <c r="E45" s="35">
        <v>3</v>
      </c>
      <c r="F45" s="153">
        <v>50</v>
      </c>
      <c r="G45" s="142" t="s">
        <v>10</v>
      </c>
      <c r="H45" s="143">
        <v>36.299999999999997</v>
      </c>
      <c r="I45" s="143">
        <v>42.1</v>
      </c>
      <c r="J45" s="142" t="s">
        <v>11</v>
      </c>
      <c r="L45" s="144">
        <f t="shared" si="5"/>
        <v>0.15282299999999999</v>
      </c>
      <c r="M45" s="142" t="s">
        <v>13</v>
      </c>
      <c r="N45" s="145">
        <f t="shared" si="6"/>
        <v>0.45846899999999996</v>
      </c>
      <c r="O45" s="142" t="s">
        <v>13</v>
      </c>
      <c r="P45" s="144">
        <f t="shared" si="7"/>
        <v>0.45846899999999996</v>
      </c>
      <c r="Q45" s="142" t="s">
        <v>13</v>
      </c>
      <c r="R45" s="142"/>
      <c r="U45" s="195"/>
      <c r="Z45" s="195"/>
      <c r="AE45" s="140"/>
      <c r="AJ45" s="140"/>
      <c r="AN45" s="204"/>
      <c r="AO45" s="146"/>
      <c r="AP45" s="36"/>
      <c r="AQ45" s="147"/>
      <c r="AR45" s="147"/>
      <c r="AS45" s="147"/>
      <c r="AZ45" s="204"/>
      <c r="BB45" s="142"/>
      <c r="BC45" s="147">
        <v>7</v>
      </c>
      <c r="BD45" s="7">
        <v>264.8</v>
      </c>
      <c r="BE45" s="6" t="s">
        <v>11</v>
      </c>
      <c r="BF45" s="4"/>
      <c r="BG45" s="4"/>
      <c r="BH45" s="4">
        <v>2</v>
      </c>
      <c r="BI45" s="4" t="s">
        <v>85</v>
      </c>
    </row>
    <row r="46" spans="1:61" x14ac:dyDescent="0.25">
      <c r="F46" s="152"/>
      <c r="H46" s="7"/>
      <c r="I46" s="7"/>
      <c r="O46" s="10"/>
      <c r="P46" s="9"/>
      <c r="Q46" s="10"/>
      <c r="R46" s="10"/>
      <c r="V46" s="147"/>
      <c r="W46" s="147"/>
      <c r="X46" s="147"/>
      <c r="Y46" s="147"/>
      <c r="AA46" s="147"/>
      <c r="AB46" s="147"/>
      <c r="AC46" s="147"/>
      <c r="AF46" s="147"/>
      <c r="AG46" s="147"/>
      <c r="AH46" s="147"/>
      <c r="AI46" s="147"/>
      <c r="AK46" s="147"/>
      <c r="AL46" s="147"/>
      <c r="AM46" s="147"/>
      <c r="AO46" s="146">
        <v>18</v>
      </c>
      <c r="AP46" s="36">
        <v>3</v>
      </c>
      <c r="AQ46" s="200">
        <v>36.299999999999997</v>
      </c>
      <c r="AR46" s="200" t="s">
        <v>63</v>
      </c>
      <c r="AS46" s="200">
        <v>5</v>
      </c>
      <c r="BC46" s="147">
        <v>16</v>
      </c>
      <c r="BD46" s="7">
        <v>230</v>
      </c>
      <c r="BE46" s="6" t="s">
        <v>11</v>
      </c>
      <c r="BH46" s="4">
        <v>2</v>
      </c>
      <c r="BI46" s="4" t="s">
        <v>84</v>
      </c>
    </row>
    <row r="47" spans="1:61" x14ac:dyDescent="0.25">
      <c r="H47" s="7"/>
      <c r="V47" s="147"/>
      <c r="W47" s="147"/>
      <c r="X47" s="147"/>
      <c r="Y47" s="147"/>
      <c r="AA47" s="147"/>
      <c r="AB47" s="147"/>
      <c r="AC47" s="147"/>
      <c r="AF47" s="147"/>
      <c r="AG47" s="147"/>
      <c r="AH47" s="147"/>
      <c r="AI47" s="147"/>
      <c r="AK47" s="147"/>
      <c r="AL47" s="147"/>
      <c r="AM47" s="147"/>
      <c r="AO47" s="146">
        <v>18</v>
      </c>
      <c r="AP47" s="36">
        <v>0</v>
      </c>
      <c r="AQ47" s="151">
        <v>132.4</v>
      </c>
      <c r="AR47" s="151" t="s">
        <v>63</v>
      </c>
      <c r="AS47" s="151">
        <v>5</v>
      </c>
    </row>
    <row r="48" spans="1:61" x14ac:dyDescent="0.25">
      <c r="A48" s="228" t="s">
        <v>53</v>
      </c>
      <c r="B48" s="4">
        <v>1</v>
      </c>
      <c r="D48" s="4" t="s">
        <v>19</v>
      </c>
      <c r="E48" s="4">
        <v>1</v>
      </c>
      <c r="F48" s="152">
        <v>18</v>
      </c>
      <c r="G48" s="6" t="s">
        <v>10</v>
      </c>
      <c r="H48" s="7">
        <v>132.4</v>
      </c>
      <c r="I48" s="7">
        <v>40</v>
      </c>
      <c r="J48" s="6" t="s">
        <v>11</v>
      </c>
      <c r="L48" s="8">
        <f>H48*0.01*I48*0.01</f>
        <v>0.52960000000000007</v>
      </c>
      <c r="M48" s="6" t="s">
        <v>13</v>
      </c>
      <c r="N48" s="9">
        <f>L48*E48</f>
        <v>0.52960000000000007</v>
      </c>
      <c r="O48" s="6" t="s">
        <v>13</v>
      </c>
      <c r="P48" s="8">
        <f>N48*$B$48</f>
        <v>0.52960000000000007</v>
      </c>
      <c r="Q48" s="6" t="s">
        <v>13</v>
      </c>
      <c r="S48" s="147">
        <v>1</v>
      </c>
      <c r="U48" s="111" t="s">
        <v>60</v>
      </c>
      <c r="V48" s="148">
        <v>67.5</v>
      </c>
      <c r="W48" s="148" t="s">
        <v>63</v>
      </c>
      <c r="X48" s="148">
        <v>40</v>
      </c>
      <c r="Y48" s="79" t="s">
        <v>58</v>
      </c>
      <c r="Z48" s="114" t="s">
        <v>60</v>
      </c>
      <c r="AA48" s="148">
        <v>64.900000000000006</v>
      </c>
      <c r="AB48" s="148" t="s">
        <v>63</v>
      </c>
      <c r="AC48" s="149">
        <v>40</v>
      </c>
      <c r="AE48" s="193" t="s">
        <v>60</v>
      </c>
      <c r="AF48" s="148">
        <v>67.5</v>
      </c>
      <c r="AG48" s="148" t="s">
        <v>63</v>
      </c>
      <c r="AH48" s="148">
        <v>40</v>
      </c>
      <c r="AI48" s="79" t="s">
        <v>58</v>
      </c>
      <c r="AJ48" s="112" t="s">
        <v>60</v>
      </c>
      <c r="AK48" s="148">
        <v>64.900000000000006</v>
      </c>
      <c r="AL48" s="148" t="s">
        <v>63</v>
      </c>
      <c r="AM48" s="149">
        <v>40</v>
      </c>
      <c r="AO48" s="146">
        <v>18</v>
      </c>
      <c r="AP48" s="36">
        <v>0</v>
      </c>
      <c r="AQ48" s="201">
        <v>34.5</v>
      </c>
      <c r="AR48" s="201" t="s">
        <v>63</v>
      </c>
      <c r="AS48" s="201">
        <v>5</v>
      </c>
    </row>
    <row r="49" spans="1:54" x14ac:dyDescent="0.25">
      <c r="A49" s="228"/>
      <c r="D49" s="4" t="s">
        <v>20</v>
      </c>
      <c r="E49" s="4">
        <v>1</v>
      </c>
      <c r="F49" s="152">
        <v>18</v>
      </c>
      <c r="G49" s="6" t="s">
        <v>10</v>
      </c>
      <c r="H49" s="7">
        <v>132.4</v>
      </c>
      <c r="I49" s="7">
        <v>40</v>
      </c>
      <c r="J49" s="6" t="s">
        <v>11</v>
      </c>
      <c r="L49" s="8">
        <f>H49*0.01*I49*0.01</f>
        <v>0.52960000000000007</v>
      </c>
      <c r="M49" s="6" t="s">
        <v>13</v>
      </c>
      <c r="N49" s="9">
        <f t="shared" ref="N49:N59" si="8">L49*E49</f>
        <v>0.52960000000000007</v>
      </c>
      <c r="O49" s="6" t="s">
        <v>13</v>
      </c>
      <c r="P49" s="8">
        <f>N49*$B$48</f>
        <v>0.52960000000000007</v>
      </c>
      <c r="Q49" s="6" t="s">
        <v>13</v>
      </c>
      <c r="S49" s="147">
        <v>1</v>
      </c>
      <c r="U49" s="111" t="s">
        <v>60</v>
      </c>
      <c r="V49" s="148">
        <v>67.5</v>
      </c>
      <c r="W49" s="148" t="s">
        <v>63</v>
      </c>
      <c r="X49" s="148">
        <v>40</v>
      </c>
      <c r="Y49" s="79" t="s">
        <v>58</v>
      </c>
      <c r="Z49" s="114" t="s">
        <v>60</v>
      </c>
      <c r="AA49" s="148">
        <v>64.900000000000006</v>
      </c>
      <c r="AB49" s="148" t="s">
        <v>63</v>
      </c>
      <c r="AC49" s="149">
        <v>40</v>
      </c>
      <c r="AE49" s="193" t="s">
        <v>60</v>
      </c>
      <c r="AF49" s="148">
        <v>67.5</v>
      </c>
      <c r="AG49" s="148" t="s">
        <v>63</v>
      </c>
      <c r="AH49" s="148">
        <v>40</v>
      </c>
      <c r="AI49" s="79" t="s">
        <v>58</v>
      </c>
      <c r="AJ49" s="112" t="s">
        <v>60</v>
      </c>
      <c r="AK49" s="148">
        <v>64.900000000000006</v>
      </c>
      <c r="AL49" s="148" t="s">
        <v>63</v>
      </c>
      <c r="AM49" s="149">
        <v>40</v>
      </c>
      <c r="AO49" s="146">
        <v>18</v>
      </c>
      <c r="AP49" s="36">
        <v>6</v>
      </c>
      <c r="AQ49" s="199">
        <v>132.4</v>
      </c>
      <c r="AR49" s="199" t="s">
        <v>63</v>
      </c>
      <c r="AS49" s="199">
        <v>10</v>
      </c>
    </row>
    <row r="50" spans="1:54" x14ac:dyDescent="0.25">
      <c r="D50" s="4" t="s">
        <v>37</v>
      </c>
      <c r="E50" s="4">
        <v>2</v>
      </c>
      <c r="F50" s="152">
        <v>18</v>
      </c>
      <c r="G50" s="6" t="s">
        <v>10</v>
      </c>
      <c r="H50" s="7">
        <v>132.4</v>
      </c>
      <c r="I50" s="7">
        <v>5</v>
      </c>
      <c r="J50" s="6" t="s">
        <v>11</v>
      </c>
      <c r="L50" s="8">
        <f>H50*0.01*I50*0.01</f>
        <v>6.6200000000000009E-2</v>
      </c>
      <c r="M50" s="6" t="s">
        <v>13</v>
      </c>
      <c r="N50" s="9">
        <f t="shared" si="8"/>
        <v>0.13240000000000002</v>
      </c>
      <c r="O50" s="6" t="s">
        <v>13</v>
      </c>
      <c r="P50" s="8">
        <f>N50*$B$48</f>
        <v>0.13240000000000002</v>
      </c>
      <c r="Q50" s="6" t="s">
        <v>13</v>
      </c>
      <c r="S50" s="147">
        <v>1</v>
      </c>
      <c r="U50" s="154" t="s">
        <v>66</v>
      </c>
      <c r="V50" s="147">
        <v>132.4</v>
      </c>
      <c r="W50" s="147" t="s">
        <v>63</v>
      </c>
      <c r="X50" s="147">
        <v>5</v>
      </c>
      <c r="Y50" s="147"/>
      <c r="AA50" s="147"/>
      <c r="AB50" s="147"/>
      <c r="AC50" s="147"/>
      <c r="AE50" s="146">
        <v>2</v>
      </c>
      <c r="AF50" s="147">
        <v>132.4</v>
      </c>
      <c r="AG50" s="147" t="s">
        <v>63</v>
      </c>
      <c r="AH50" s="147">
        <v>5</v>
      </c>
      <c r="AI50" s="147"/>
      <c r="AK50" s="147"/>
      <c r="AL50" s="147"/>
      <c r="AM50" s="147"/>
      <c r="AO50" s="146">
        <v>18</v>
      </c>
      <c r="AP50" s="36">
        <v>3</v>
      </c>
      <c r="AQ50" s="147">
        <v>128.69999999999999</v>
      </c>
      <c r="AR50" s="147" t="s">
        <v>63</v>
      </c>
      <c r="AS50" s="147">
        <v>10</v>
      </c>
    </row>
    <row r="51" spans="1:54" x14ac:dyDescent="0.25">
      <c r="D51" s="4" t="s">
        <v>38</v>
      </c>
      <c r="E51" s="4">
        <v>4</v>
      </c>
      <c r="F51" s="152">
        <v>18</v>
      </c>
      <c r="G51" s="6" t="s">
        <v>10</v>
      </c>
      <c r="H51" s="7">
        <v>34.5</v>
      </c>
      <c r="I51" s="7">
        <v>5</v>
      </c>
      <c r="J51" s="6" t="s">
        <v>11</v>
      </c>
      <c r="L51" s="8">
        <f>H51*0.01*I51*0.01</f>
        <v>1.7250000000000001E-2</v>
      </c>
      <c r="M51" s="6" t="s">
        <v>13</v>
      </c>
      <c r="N51" s="9">
        <f t="shared" si="8"/>
        <v>6.9000000000000006E-2</v>
      </c>
      <c r="O51" s="6" t="s">
        <v>13</v>
      </c>
      <c r="P51" s="8">
        <f>N51*$B$48</f>
        <v>6.9000000000000006E-2</v>
      </c>
      <c r="Q51" s="6" t="s">
        <v>13</v>
      </c>
      <c r="S51" s="147">
        <v>1</v>
      </c>
      <c r="U51" s="154" t="s">
        <v>65</v>
      </c>
      <c r="V51" s="147">
        <v>34.5</v>
      </c>
      <c r="W51" s="147" t="s">
        <v>63</v>
      </c>
      <c r="X51" s="147">
        <v>5</v>
      </c>
      <c r="Y51" s="147"/>
      <c r="AA51" s="147"/>
      <c r="AB51" s="147"/>
      <c r="AC51" s="147"/>
      <c r="AE51" s="146">
        <v>4</v>
      </c>
      <c r="AF51" s="147">
        <v>34.5</v>
      </c>
      <c r="AG51" s="147" t="s">
        <v>63</v>
      </c>
      <c r="AH51" s="147">
        <v>5</v>
      </c>
      <c r="AI51" s="147"/>
      <c r="AK51" s="147"/>
      <c r="AL51" s="147"/>
      <c r="AM51" s="147"/>
      <c r="AO51" s="146">
        <v>18</v>
      </c>
      <c r="AP51" s="36">
        <v>6</v>
      </c>
      <c r="AQ51" s="199">
        <v>132.4</v>
      </c>
      <c r="AR51" s="199" t="s">
        <v>63</v>
      </c>
      <c r="AS51" s="199">
        <v>10</v>
      </c>
      <c r="AT51" s="147"/>
      <c r="AV51" s="147"/>
      <c r="AW51" s="147"/>
      <c r="AX51" s="147"/>
    </row>
    <row r="52" spans="1:54" s="35" customFormat="1" x14ac:dyDescent="0.25">
      <c r="A52" s="140"/>
      <c r="D52" s="35" t="s">
        <v>12</v>
      </c>
      <c r="E52" s="35">
        <v>3</v>
      </c>
      <c r="F52" s="153">
        <v>50</v>
      </c>
      <c r="G52" s="142" t="s">
        <v>10</v>
      </c>
      <c r="H52" s="143">
        <v>34.5</v>
      </c>
      <c r="I52" s="143">
        <v>41.5</v>
      </c>
      <c r="J52" s="142" t="s">
        <v>11</v>
      </c>
      <c r="L52" s="144">
        <f>H52*0.01*I52*0.01</f>
        <v>0.14317500000000002</v>
      </c>
      <c r="M52" s="142" t="s">
        <v>13</v>
      </c>
      <c r="N52" s="145">
        <f t="shared" si="8"/>
        <v>0.42952500000000005</v>
      </c>
      <c r="O52" s="142" t="s">
        <v>13</v>
      </c>
      <c r="P52" s="144">
        <f>N52*$B$48</f>
        <v>0.42952500000000005</v>
      </c>
      <c r="Q52" s="142" t="s">
        <v>13</v>
      </c>
      <c r="R52" s="142"/>
      <c r="S52" s="147"/>
      <c r="T52" s="147"/>
      <c r="U52" s="154"/>
      <c r="V52" s="147"/>
      <c r="W52" s="147"/>
      <c r="X52" s="147"/>
      <c r="Z52" s="195"/>
      <c r="AE52" s="140"/>
      <c r="AJ52" s="140"/>
      <c r="AN52" s="204"/>
      <c r="AO52" s="146">
        <v>18</v>
      </c>
      <c r="AP52" s="36">
        <v>3</v>
      </c>
      <c r="AQ52" s="147">
        <v>126.9</v>
      </c>
      <c r="AR52" s="147" t="s">
        <v>63</v>
      </c>
      <c r="AS52" s="147">
        <v>10</v>
      </c>
      <c r="AT52" s="147"/>
      <c r="AU52" s="147"/>
      <c r="AV52" s="147"/>
      <c r="AW52" s="147"/>
      <c r="AX52" s="147"/>
      <c r="AZ52" s="204"/>
      <c r="BB52" s="142"/>
    </row>
    <row r="53" spans="1:54" x14ac:dyDescent="0.25">
      <c r="F53" s="152"/>
      <c r="H53" s="7"/>
      <c r="I53" s="7"/>
      <c r="O53" s="10"/>
      <c r="P53" s="9"/>
      <c r="Q53" s="10"/>
      <c r="R53" s="10"/>
      <c r="V53" s="147"/>
      <c r="W53" s="147"/>
      <c r="X53" s="147"/>
      <c r="Y53" s="147"/>
      <c r="AA53" s="147"/>
      <c r="AB53" s="147"/>
      <c r="AC53" s="147"/>
      <c r="AF53" s="147"/>
      <c r="AG53" s="147"/>
      <c r="AH53" s="147"/>
      <c r="AI53" s="147"/>
      <c r="AK53" s="147"/>
      <c r="AL53" s="147"/>
      <c r="AM53" s="147"/>
      <c r="AO53" s="146">
        <v>18</v>
      </c>
      <c r="AP53" s="36">
        <v>2</v>
      </c>
      <c r="AQ53" s="199">
        <v>132.4</v>
      </c>
      <c r="AR53" s="199" t="s">
        <v>63</v>
      </c>
      <c r="AS53" s="199">
        <v>10</v>
      </c>
      <c r="AT53" s="147"/>
      <c r="AV53" s="147"/>
      <c r="AW53" s="147"/>
      <c r="AX53" s="147"/>
    </row>
    <row r="54" spans="1:54" x14ac:dyDescent="0.25">
      <c r="V54" s="147"/>
      <c r="W54" s="147"/>
      <c r="X54" s="147"/>
      <c r="Y54" s="147"/>
      <c r="AA54" s="147"/>
      <c r="AB54" s="147"/>
      <c r="AC54" s="147"/>
      <c r="AF54" s="147"/>
      <c r="AG54" s="147"/>
      <c r="AH54" s="147"/>
      <c r="AI54" s="147"/>
      <c r="AK54" s="147"/>
      <c r="AL54" s="147"/>
      <c r="AM54" s="147"/>
      <c r="AO54" s="146">
        <v>18</v>
      </c>
      <c r="AP54" s="36">
        <v>2</v>
      </c>
      <c r="AQ54" s="199">
        <v>132.4</v>
      </c>
      <c r="AR54" s="199" t="s">
        <v>63</v>
      </c>
      <c r="AS54" s="199">
        <v>10</v>
      </c>
    </row>
    <row r="55" spans="1:54" x14ac:dyDescent="0.25">
      <c r="A55" s="228" t="s">
        <v>54</v>
      </c>
      <c r="B55" s="4">
        <v>1</v>
      </c>
      <c r="D55" s="4" t="s">
        <v>19</v>
      </c>
      <c r="E55" s="4">
        <v>1</v>
      </c>
      <c r="F55" s="152">
        <v>18</v>
      </c>
      <c r="G55" s="6" t="s">
        <v>10</v>
      </c>
      <c r="H55" s="7">
        <v>132.4</v>
      </c>
      <c r="I55" s="7">
        <v>40</v>
      </c>
      <c r="J55" s="6" t="s">
        <v>11</v>
      </c>
      <c r="L55" s="8">
        <f>H55*0.01*I55*0.01</f>
        <v>0.52960000000000007</v>
      </c>
      <c r="M55" s="6" t="s">
        <v>13</v>
      </c>
      <c r="N55" s="9">
        <f>L55*E55</f>
        <v>0.52960000000000007</v>
      </c>
      <c r="O55" s="6" t="s">
        <v>13</v>
      </c>
      <c r="P55" s="8">
        <f t="shared" ref="P55:P60" si="9">N55*$B$55</f>
        <v>0.52960000000000007</v>
      </c>
      <c r="Q55" s="6" t="s">
        <v>13</v>
      </c>
      <c r="S55" s="147">
        <v>1</v>
      </c>
      <c r="U55" s="111" t="s">
        <v>60</v>
      </c>
      <c r="V55" s="148">
        <v>67.5</v>
      </c>
      <c r="W55" s="148" t="s">
        <v>63</v>
      </c>
      <c r="X55" s="148">
        <v>40</v>
      </c>
      <c r="Y55" s="79" t="s">
        <v>58</v>
      </c>
      <c r="Z55" s="114" t="s">
        <v>60</v>
      </c>
      <c r="AA55" s="148">
        <v>64.900000000000006</v>
      </c>
      <c r="AB55" s="148" t="s">
        <v>63</v>
      </c>
      <c r="AC55" s="149">
        <v>40</v>
      </c>
      <c r="AE55" s="193" t="s">
        <v>60</v>
      </c>
      <c r="AF55" s="148">
        <v>67.5</v>
      </c>
      <c r="AG55" s="148" t="s">
        <v>63</v>
      </c>
      <c r="AH55" s="148">
        <v>40</v>
      </c>
      <c r="AI55" s="79" t="s">
        <v>58</v>
      </c>
      <c r="AJ55" s="112" t="s">
        <v>60</v>
      </c>
      <c r="AK55" s="148">
        <v>64.900000000000006</v>
      </c>
      <c r="AL55" s="148" t="s">
        <v>63</v>
      </c>
      <c r="AM55" s="149">
        <v>40</v>
      </c>
    </row>
    <row r="56" spans="1:54" x14ac:dyDescent="0.25">
      <c r="A56" s="228"/>
      <c r="D56" s="4" t="s">
        <v>20</v>
      </c>
      <c r="E56" s="4">
        <v>1</v>
      </c>
      <c r="F56" s="152">
        <v>18</v>
      </c>
      <c r="G56" s="6" t="s">
        <v>10</v>
      </c>
      <c r="H56" s="7">
        <v>132.4</v>
      </c>
      <c r="I56" s="7">
        <v>40</v>
      </c>
      <c r="J56" s="6" t="s">
        <v>11</v>
      </c>
      <c r="L56" s="8">
        <f>H56*0.01*I56*0.01</f>
        <v>0.52960000000000007</v>
      </c>
      <c r="M56" s="6" t="s">
        <v>13</v>
      </c>
      <c r="N56" s="9">
        <f t="shared" si="8"/>
        <v>0.52960000000000007</v>
      </c>
      <c r="O56" s="6" t="s">
        <v>13</v>
      </c>
      <c r="P56" s="8">
        <f t="shared" si="9"/>
        <v>0.52960000000000007</v>
      </c>
      <c r="Q56" s="6" t="s">
        <v>13</v>
      </c>
      <c r="S56" s="147">
        <v>1</v>
      </c>
      <c r="U56" s="111" t="s">
        <v>60</v>
      </c>
      <c r="V56" s="148">
        <v>67.5</v>
      </c>
      <c r="W56" s="148" t="s">
        <v>63</v>
      </c>
      <c r="X56" s="148">
        <v>40</v>
      </c>
      <c r="Y56" s="79" t="s">
        <v>58</v>
      </c>
      <c r="Z56" s="114" t="s">
        <v>60</v>
      </c>
      <c r="AA56" s="148">
        <v>64.900000000000006</v>
      </c>
      <c r="AB56" s="148" t="s">
        <v>63</v>
      </c>
      <c r="AC56" s="149">
        <v>40</v>
      </c>
      <c r="AE56" s="193" t="s">
        <v>60</v>
      </c>
      <c r="AF56" s="148">
        <v>67.5</v>
      </c>
      <c r="AG56" s="148" t="s">
        <v>63</v>
      </c>
      <c r="AH56" s="148">
        <v>40</v>
      </c>
      <c r="AI56" s="79" t="s">
        <v>58</v>
      </c>
      <c r="AJ56" s="112" t="s">
        <v>60</v>
      </c>
      <c r="AK56" s="148">
        <v>64.900000000000006</v>
      </c>
      <c r="AL56" s="148" t="s">
        <v>63</v>
      </c>
      <c r="AM56" s="149">
        <v>40</v>
      </c>
    </row>
    <row r="57" spans="1:54" x14ac:dyDescent="0.25">
      <c r="D57" s="4" t="s">
        <v>37</v>
      </c>
      <c r="E57" s="4">
        <v>1</v>
      </c>
      <c r="F57" s="152">
        <v>18</v>
      </c>
      <c r="G57" s="6" t="s">
        <v>10</v>
      </c>
      <c r="H57" s="7">
        <v>132.4</v>
      </c>
      <c r="I57" s="7">
        <v>5</v>
      </c>
      <c r="J57" s="6" t="s">
        <v>11</v>
      </c>
      <c r="L57" s="8">
        <f>H57*0.01*I57*0.01</f>
        <v>6.6200000000000009E-2</v>
      </c>
      <c r="M57" s="6" t="s">
        <v>13</v>
      </c>
      <c r="N57" s="9">
        <f t="shared" si="8"/>
        <v>6.6200000000000009E-2</v>
      </c>
      <c r="O57" s="6" t="s">
        <v>13</v>
      </c>
      <c r="P57" s="8">
        <f t="shared" si="9"/>
        <v>6.6200000000000009E-2</v>
      </c>
      <c r="Q57" s="6" t="s">
        <v>13</v>
      </c>
      <c r="S57" s="4">
        <v>1</v>
      </c>
      <c r="U57" s="154" t="s">
        <v>60</v>
      </c>
      <c r="V57" s="147">
        <v>132.4</v>
      </c>
      <c r="W57" s="147" t="s">
        <v>63</v>
      </c>
      <c r="X57" s="147">
        <v>5</v>
      </c>
      <c r="Y57" s="147"/>
      <c r="AA57" s="147"/>
      <c r="AB57" s="147"/>
      <c r="AC57" s="147"/>
      <c r="AE57" s="146">
        <v>1</v>
      </c>
      <c r="AF57" s="147">
        <v>132.4</v>
      </c>
      <c r="AG57" s="147" t="s">
        <v>63</v>
      </c>
      <c r="AH57" s="147">
        <v>5</v>
      </c>
      <c r="AI57" s="147"/>
      <c r="AK57" s="147"/>
      <c r="AL57" s="147"/>
      <c r="AM57" s="147"/>
    </row>
    <row r="58" spans="1:54" x14ac:dyDescent="0.25">
      <c r="D58" s="4" t="s">
        <v>37</v>
      </c>
      <c r="E58" s="4">
        <v>1</v>
      </c>
      <c r="F58" s="152" t="s">
        <v>43</v>
      </c>
      <c r="G58" s="6" t="s">
        <v>10</v>
      </c>
      <c r="H58" s="7">
        <v>132.4</v>
      </c>
      <c r="I58" s="7"/>
      <c r="L58" s="8">
        <f>H58*0.01</f>
        <v>1.3240000000000001</v>
      </c>
      <c r="M58" s="6" t="s">
        <v>41</v>
      </c>
      <c r="N58" s="9">
        <f t="shared" si="8"/>
        <v>1.3240000000000001</v>
      </c>
      <c r="O58" s="6" t="s">
        <v>41</v>
      </c>
      <c r="P58" s="8">
        <f t="shared" si="9"/>
        <v>1.3240000000000001</v>
      </c>
      <c r="Q58" s="6" t="s">
        <v>41</v>
      </c>
      <c r="V58" s="147"/>
      <c r="W58" s="147"/>
      <c r="X58" s="147"/>
      <c r="Y58" s="147"/>
      <c r="AA58" s="147"/>
      <c r="AB58" s="147"/>
      <c r="AC58" s="147"/>
      <c r="AF58" s="147"/>
      <c r="AG58" s="147"/>
      <c r="AH58" s="147"/>
      <c r="AI58" s="147"/>
      <c r="AK58" s="147"/>
      <c r="AL58" s="147"/>
      <c r="AM58" s="147"/>
      <c r="AP58" s="147"/>
      <c r="AR58" s="147"/>
      <c r="AS58" s="147"/>
      <c r="AT58" s="147"/>
      <c r="AV58" s="147"/>
      <c r="AW58" s="147"/>
      <c r="AX58" s="147"/>
    </row>
    <row r="59" spans="1:54" x14ac:dyDescent="0.25">
      <c r="D59" s="4" t="s">
        <v>38</v>
      </c>
      <c r="E59" s="4">
        <v>3</v>
      </c>
      <c r="F59" s="152">
        <v>18</v>
      </c>
      <c r="G59" s="6" t="s">
        <v>10</v>
      </c>
      <c r="H59" s="7">
        <v>36.299999999999997</v>
      </c>
      <c r="I59" s="7">
        <v>5</v>
      </c>
      <c r="J59" s="6" t="s">
        <v>11</v>
      </c>
      <c r="L59" s="8">
        <f>H59*0.01*I59*0.01</f>
        <v>1.8149999999999999E-2</v>
      </c>
      <c r="M59" s="6" t="s">
        <v>13</v>
      </c>
      <c r="N59" s="9">
        <f t="shared" si="8"/>
        <v>5.4449999999999998E-2</v>
      </c>
      <c r="O59" s="6" t="s">
        <v>13</v>
      </c>
      <c r="P59" s="8">
        <f t="shared" si="9"/>
        <v>5.4449999999999998E-2</v>
      </c>
      <c r="Q59" s="6" t="s">
        <v>13</v>
      </c>
      <c r="S59" s="4">
        <v>1</v>
      </c>
      <c r="U59" s="154" t="s">
        <v>59</v>
      </c>
      <c r="V59" s="147">
        <v>36.299999999999997</v>
      </c>
      <c r="W59" s="147" t="s">
        <v>63</v>
      </c>
      <c r="X59" s="147">
        <v>5</v>
      </c>
      <c r="Y59" s="147"/>
      <c r="AA59" s="147"/>
      <c r="AB59" s="147"/>
      <c r="AC59" s="147"/>
      <c r="AE59" s="146">
        <v>3</v>
      </c>
      <c r="AF59" s="147">
        <v>36.299999999999997</v>
      </c>
      <c r="AG59" s="147" t="s">
        <v>63</v>
      </c>
      <c r="AH59" s="147">
        <v>5</v>
      </c>
      <c r="AI59" s="147"/>
      <c r="AK59" s="147"/>
      <c r="AL59" s="147"/>
      <c r="AM59" s="147"/>
      <c r="AP59" s="35"/>
      <c r="AQ59" s="35"/>
      <c r="AR59" s="35"/>
      <c r="AS59" s="35"/>
      <c r="AT59" s="35"/>
      <c r="AU59" s="35"/>
      <c r="AV59" s="35"/>
      <c r="AW59" s="35"/>
      <c r="AX59" s="35"/>
    </row>
    <row r="60" spans="1:54" x14ac:dyDescent="0.25">
      <c r="D60" s="35" t="s">
        <v>12</v>
      </c>
      <c r="E60" s="35">
        <v>3</v>
      </c>
      <c r="F60" s="153">
        <v>50</v>
      </c>
      <c r="G60" s="142" t="s">
        <v>10</v>
      </c>
      <c r="H60" s="143">
        <v>36.299999999999997</v>
      </c>
      <c r="I60" s="143">
        <v>41.5</v>
      </c>
      <c r="J60" s="142" t="s">
        <v>11</v>
      </c>
      <c r="K60" s="35"/>
      <c r="L60" s="144">
        <f>H60*0.01*I60*0.01</f>
        <v>0.150645</v>
      </c>
      <c r="M60" s="142" t="s">
        <v>13</v>
      </c>
      <c r="N60" s="145">
        <f>L60*E60</f>
        <v>0.45193499999999998</v>
      </c>
      <c r="O60" s="142" t="s">
        <v>13</v>
      </c>
      <c r="P60" s="144">
        <f t="shared" si="9"/>
        <v>0.45193499999999998</v>
      </c>
      <c r="Q60" s="142" t="s">
        <v>13</v>
      </c>
      <c r="V60" s="147"/>
      <c r="W60" s="147"/>
      <c r="X60" s="147"/>
      <c r="Y60" s="147"/>
      <c r="AA60" s="147"/>
      <c r="AB60" s="147"/>
      <c r="AC60" s="147"/>
      <c r="AF60" s="147"/>
      <c r="AG60" s="147"/>
      <c r="AH60" s="147"/>
      <c r="AI60" s="147"/>
      <c r="AK60" s="147"/>
      <c r="AL60" s="147"/>
      <c r="AM60" s="147"/>
      <c r="AP60" s="147"/>
      <c r="AR60" s="147"/>
      <c r="AS60" s="147"/>
      <c r="AT60" s="147"/>
      <c r="AV60" s="147"/>
      <c r="AW60" s="147"/>
      <c r="AX60" s="147"/>
    </row>
    <row r="61" spans="1:54" s="35" customFormat="1" x14ac:dyDescent="0.25">
      <c r="A61" s="140"/>
      <c r="R61" s="142"/>
      <c r="U61" s="195"/>
      <c r="Z61" s="195"/>
      <c r="AE61" s="140"/>
      <c r="AJ61" s="140"/>
      <c r="AN61" s="204"/>
      <c r="AP61" s="147"/>
      <c r="AQ61" s="147"/>
      <c r="AR61" s="147"/>
      <c r="AS61" s="147"/>
      <c r="AT61" s="147"/>
      <c r="AU61" s="147"/>
      <c r="AV61" s="147"/>
      <c r="AW61" s="147"/>
      <c r="AX61" s="147"/>
      <c r="AZ61" s="204"/>
      <c r="BB61" s="142"/>
    </row>
    <row r="62" spans="1:54" x14ac:dyDescent="0.25">
      <c r="F62" s="152"/>
      <c r="H62" s="7"/>
      <c r="I62" s="7"/>
      <c r="O62" s="10"/>
      <c r="P62" s="9"/>
      <c r="Q62" s="10"/>
      <c r="R62" s="10"/>
      <c r="V62" s="147"/>
      <c r="W62" s="147"/>
      <c r="X62" s="147"/>
      <c r="Y62" s="147"/>
      <c r="AA62" s="147"/>
      <c r="AB62" s="147"/>
      <c r="AC62" s="147"/>
      <c r="AF62" s="147"/>
      <c r="AG62" s="147"/>
      <c r="AH62" s="147"/>
      <c r="AI62" s="147"/>
      <c r="AK62" s="147"/>
      <c r="AL62" s="147"/>
      <c r="AM62" s="147"/>
    </row>
    <row r="63" spans="1:54" x14ac:dyDescent="0.25">
      <c r="V63" s="147"/>
      <c r="W63" s="147"/>
      <c r="X63" s="147"/>
      <c r="Y63" s="147"/>
      <c r="AA63" s="147"/>
      <c r="AB63" s="147"/>
      <c r="AC63" s="147"/>
      <c r="AF63" s="147"/>
      <c r="AG63" s="147"/>
      <c r="AH63" s="147"/>
      <c r="AI63" s="147"/>
      <c r="AK63" s="147"/>
      <c r="AL63" s="147"/>
      <c r="AM63" s="147"/>
    </row>
    <row r="64" spans="1:54" x14ac:dyDescent="0.25">
      <c r="A64" s="228" t="s">
        <v>55</v>
      </c>
      <c r="B64" s="4">
        <v>1</v>
      </c>
      <c r="D64" s="4" t="s">
        <v>19</v>
      </c>
      <c r="E64" s="4">
        <v>1</v>
      </c>
      <c r="F64" s="152">
        <v>18</v>
      </c>
      <c r="G64" s="6" t="s">
        <v>10</v>
      </c>
      <c r="H64" s="7">
        <v>132.4</v>
      </c>
      <c r="I64" s="7">
        <v>40</v>
      </c>
      <c r="J64" s="6" t="s">
        <v>11</v>
      </c>
      <c r="L64" s="8">
        <f>H64*0.01*I64*0.01</f>
        <v>0.52960000000000007</v>
      </c>
      <c r="M64" s="6" t="s">
        <v>13</v>
      </c>
      <c r="N64" s="9">
        <f t="shared" ref="N64:N69" si="10">L64*E64</f>
        <v>0.52960000000000007</v>
      </c>
      <c r="O64" s="6" t="s">
        <v>13</v>
      </c>
      <c r="P64" s="8">
        <f t="shared" ref="P64:P69" si="11">N64*$B$64</f>
        <v>0.52960000000000007</v>
      </c>
      <c r="Q64" s="6" t="s">
        <v>13</v>
      </c>
      <c r="S64" s="147">
        <v>1</v>
      </c>
      <c r="U64" s="111" t="s">
        <v>60</v>
      </c>
      <c r="V64" s="148">
        <v>67.5</v>
      </c>
      <c r="W64" s="148" t="s">
        <v>63</v>
      </c>
      <c r="X64" s="148">
        <v>40</v>
      </c>
      <c r="Y64" s="79" t="s">
        <v>58</v>
      </c>
      <c r="Z64" s="114" t="s">
        <v>60</v>
      </c>
      <c r="AA64" s="148">
        <v>64.900000000000006</v>
      </c>
      <c r="AB64" s="148" t="s">
        <v>63</v>
      </c>
      <c r="AC64" s="149">
        <v>40</v>
      </c>
      <c r="AE64" s="193" t="s">
        <v>60</v>
      </c>
      <c r="AF64" s="148">
        <v>67.5</v>
      </c>
      <c r="AG64" s="148" t="s">
        <v>63</v>
      </c>
      <c r="AH64" s="148">
        <v>40</v>
      </c>
      <c r="AI64" s="79" t="s">
        <v>58</v>
      </c>
      <c r="AJ64" s="112" t="s">
        <v>60</v>
      </c>
      <c r="AK64" s="148">
        <v>64.900000000000006</v>
      </c>
      <c r="AL64" s="148" t="s">
        <v>63</v>
      </c>
      <c r="AM64" s="149">
        <v>40</v>
      </c>
    </row>
    <row r="65" spans="1:55" x14ac:dyDescent="0.25">
      <c r="A65" s="228"/>
      <c r="D65" s="4" t="s">
        <v>20</v>
      </c>
      <c r="E65" s="4">
        <v>1</v>
      </c>
      <c r="F65" s="152">
        <v>18</v>
      </c>
      <c r="G65" s="6" t="s">
        <v>10</v>
      </c>
      <c r="H65" s="7">
        <v>132.4</v>
      </c>
      <c r="I65" s="7">
        <v>40</v>
      </c>
      <c r="J65" s="6" t="s">
        <v>11</v>
      </c>
      <c r="L65" s="8">
        <f>H65*0.01*I65*0.01</f>
        <v>0.52960000000000007</v>
      </c>
      <c r="M65" s="6" t="s">
        <v>13</v>
      </c>
      <c r="N65" s="9">
        <f t="shared" si="10"/>
        <v>0.52960000000000007</v>
      </c>
      <c r="O65" s="6" t="s">
        <v>13</v>
      </c>
      <c r="P65" s="8">
        <f t="shared" si="11"/>
        <v>0.52960000000000007</v>
      </c>
      <c r="Q65" s="6" t="s">
        <v>13</v>
      </c>
      <c r="S65" s="147">
        <v>1</v>
      </c>
      <c r="U65" s="111" t="s">
        <v>60</v>
      </c>
      <c r="V65" s="148">
        <v>67.5</v>
      </c>
      <c r="W65" s="148" t="s">
        <v>63</v>
      </c>
      <c r="X65" s="148">
        <v>40</v>
      </c>
      <c r="Y65" s="79" t="s">
        <v>58</v>
      </c>
      <c r="Z65" s="114" t="s">
        <v>60</v>
      </c>
      <c r="AA65" s="148">
        <v>64.900000000000006</v>
      </c>
      <c r="AB65" s="148" t="s">
        <v>63</v>
      </c>
      <c r="AC65" s="149">
        <v>40</v>
      </c>
      <c r="AE65" s="193" t="s">
        <v>60</v>
      </c>
      <c r="AF65" s="148">
        <v>67.5</v>
      </c>
      <c r="AG65" s="148" t="s">
        <v>63</v>
      </c>
      <c r="AH65" s="148">
        <v>40</v>
      </c>
      <c r="AI65" s="79" t="s">
        <v>58</v>
      </c>
      <c r="AJ65" s="112" t="s">
        <v>60</v>
      </c>
      <c r="AK65" s="148">
        <v>64.900000000000006</v>
      </c>
      <c r="AL65" s="148" t="s">
        <v>63</v>
      </c>
      <c r="AM65" s="149">
        <v>40</v>
      </c>
    </row>
    <row r="66" spans="1:55" x14ac:dyDescent="0.25">
      <c r="D66" s="4" t="s">
        <v>37</v>
      </c>
      <c r="E66" s="4">
        <v>2</v>
      </c>
      <c r="F66" s="152">
        <v>18</v>
      </c>
      <c r="G66" s="6" t="s">
        <v>10</v>
      </c>
      <c r="H66" s="7">
        <v>132.4</v>
      </c>
      <c r="I66" s="7">
        <v>5</v>
      </c>
      <c r="J66" s="6" t="s">
        <v>11</v>
      </c>
      <c r="L66" s="8">
        <f>H66*0.01*I66*0.01</f>
        <v>6.6200000000000009E-2</v>
      </c>
      <c r="M66" s="6" t="s">
        <v>13</v>
      </c>
      <c r="N66" s="9">
        <f t="shared" si="10"/>
        <v>0.13240000000000002</v>
      </c>
      <c r="O66" s="6" t="s">
        <v>13</v>
      </c>
      <c r="P66" s="8">
        <f t="shared" si="11"/>
        <v>0.13240000000000002</v>
      </c>
      <c r="Q66" s="6" t="s">
        <v>13</v>
      </c>
      <c r="S66" s="4">
        <v>0</v>
      </c>
      <c r="U66" s="154" t="s">
        <v>66</v>
      </c>
      <c r="V66" s="147">
        <v>132.4</v>
      </c>
      <c r="W66" s="147" t="s">
        <v>63</v>
      </c>
      <c r="X66" s="147">
        <v>5</v>
      </c>
      <c r="Y66" s="147"/>
      <c r="AA66" s="147"/>
      <c r="AB66" s="147"/>
      <c r="AC66" s="147"/>
      <c r="AE66" s="146">
        <v>0</v>
      </c>
      <c r="AF66" s="147">
        <v>132.4</v>
      </c>
      <c r="AG66" s="147" t="s">
        <v>63</v>
      </c>
      <c r="AH66" s="147">
        <v>5</v>
      </c>
      <c r="AI66" s="147"/>
      <c r="AK66" s="147"/>
      <c r="AL66" s="147"/>
      <c r="AM66" s="147"/>
    </row>
    <row r="67" spans="1:55" x14ac:dyDescent="0.25">
      <c r="D67" s="4" t="s">
        <v>38</v>
      </c>
      <c r="E67" s="4">
        <v>3</v>
      </c>
      <c r="F67" s="152">
        <v>18</v>
      </c>
      <c r="G67" s="6" t="s">
        <v>10</v>
      </c>
      <c r="H67" s="7">
        <v>34.5</v>
      </c>
      <c r="I67" s="7">
        <v>5</v>
      </c>
      <c r="J67" s="6" t="s">
        <v>11</v>
      </c>
      <c r="L67" s="8">
        <f>H67*0.01*I67*0.01</f>
        <v>1.7250000000000001E-2</v>
      </c>
      <c r="M67" s="6" t="s">
        <v>13</v>
      </c>
      <c r="N67" s="9">
        <f t="shared" si="10"/>
        <v>5.1750000000000004E-2</v>
      </c>
      <c r="O67" s="6" t="s">
        <v>13</v>
      </c>
      <c r="P67" s="8">
        <f t="shared" si="11"/>
        <v>5.1750000000000004E-2</v>
      </c>
      <c r="Q67" s="6" t="s">
        <v>13</v>
      </c>
      <c r="S67" s="4">
        <v>0</v>
      </c>
      <c r="U67" s="154" t="s">
        <v>59</v>
      </c>
      <c r="V67" s="147">
        <v>34.5</v>
      </c>
      <c r="W67" s="147" t="s">
        <v>63</v>
      </c>
      <c r="X67" s="147">
        <v>5</v>
      </c>
      <c r="Y67" s="147"/>
      <c r="AA67" s="147"/>
      <c r="AB67" s="147"/>
      <c r="AC67" s="147"/>
      <c r="AE67" s="146">
        <v>0</v>
      </c>
      <c r="AF67" s="147">
        <v>34.5</v>
      </c>
      <c r="AG67" s="147" t="s">
        <v>63</v>
      </c>
      <c r="AH67" s="147">
        <v>5</v>
      </c>
      <c r="AI67" s="147"/>
      <c r="AK67" s="147"/>
      <c r="AL67" s="147"/>
      <c r="AM67" s="147"/>
    </row>
    <row r="68" spans="1:55" x14ac:dyDescent="0.25">
      <c r="D68" s="4" t="s">
        <v>38</v>
      </c>
      <c r="E68" s="4">
        <v>1</v>
      </c>
      <c r="F68" s="152" t="s">
        <v>43</v>
      </c>
      <c r="G68" s="6" t="s">
        <v>10</v>
      </c>
      <c r="H68" s="7">
        <v>34.5</v>
      </c>
      <c r="I68" s="7"/>
      <c r="L68" s="8">
        <f>H68*0.01</f>
        <v>0.34500000000000003</v>
      </c>
      <c r="M68" s="6" t="s">
        <v>41</v>
      </c>
      <c r="N68" s="9">
        <f t="shared" si="10"/>
        <v>0.34500000000000003</v>
      </c>
      <c r="O68" s="6" t="s">
        <v>41</v>
      </c>
      <c r="P68" s="8">
        <f t="shared" si="11"/>
        <v>0.34500000000000003</v>
      </c>
      <c r="Q68" s="6" t="s">
        <v>41</v>
      </c>
      <c r="V68" s="147"/>
      <c r="W68" s="147"/>
      <c r="X68" s="147"/>
      <c r="Y68" s="147"/>
      <c r="AA68" s="147"/>
      <c r="AB68" s="147"/>
      <c r="AC68" s="147"/>
      <c r="AF68" s="147"/>
      <c r="AG68" s="147"/>
      <c r="AH68" s="147"/>
      <c r="AI68" s="147"/>
      <c r="AK68" s="147"/>
      <c r="AL68" s="147"/>
      <c r="AM68" s="147"/>
    </row>
    <row r="69" spans="1:55" s="35" customFormat="1" x14ac:dyDescent="0.25">
      <c r="A69" s="140"/>
      <c r="D69" s="35" t="s">
        <v>12</v>
      </c>
      <c r="E69" s="35">
        <v>3</v>
      </c>
      <c r="F69" s="153">
        <v>50</v>
      </c>
      <c r="G69" s="142" t="s">
        <v>10</v>
      </c>
      <c r="H69" s="143">
        <v>34.5</v>
      </c>
      <c r="I69" s="143">
        <v>42.1</v>
      </c>
      <c r="J69" s="142" t="s">
        <v>11</v>
      </c>
      <c r="L69" s="144">
        <f>H69*0.01*I69*0.01</f>
        <v>0.14524500000000001</v>
      </c>
      <c r="M69" s="142" t="s">
        <v>13</v>
      </c>
      <c r="N69" s="145">
        <f t="shared" si="10"/>
        <v>0.43573500000000004</v>
      </c>
      <c r="O69" s="142" t="s">
        <v>13</v>
      </c>
      <c r="P69" s="144">
        <f t="shared" si="11"/>
        <v>0.43573500000000004</v>
      </c>
      <c r="Q69" s="142" t="s">
        <v>13</v>
      </c>
      <c r="R69" s="142"/>
      <c r="U69" s="195"/>
      <c r="Z69" s="195"/>
      <c r="AE69" s="140"/>
      <c r="AJ69" s="140"/>
      <c r="AN69" s="204"/>
      <c r="AZ69" s="204"/>
      <c r="BB69" s="142"/>
      <c r="BC69" s="159"/>
    </row>
    <row r="70" spans="1:55" x14ac:dyDescent="0.25">
      <c r="F70" s="152"/>
      <c r="H70" s="7"/>
      <c r="I70" s="7"/>
      <c r="O70" s="10"/>
      <c r="P70" s="9"/>
      <c r="Q70" s="10"/>
      <c r="R70" s="10"/>
      <c r="V70" s="147"/>
      <c r="W70" s="147"/>
      <c r="X70" s="147"/>
      <c r="Y70" s="147"/>
      <c r="AA70" s="147"/>
      <c r="AB70" s="147"/>
      <c r="AC70" s="147"/>
      <c r="AF70" s="147"/>
      <c r="AG70" s="147"/>
      <c r="AH70" s="147"/>
      <c r="AI70" s="147"/>
      <c r="AK70" s="147"/>
      <c r="AL70" s="147"/>
      <c r="AM70" s="147"/>
    </row>
    <row r="71" spans="1:55" x14ac:dyDescent="0.25">
      <c r="V71" s="147"/>
      <c r="W71" s="147"/>
      <c r="X71" s="147"/>
      <c r="Y71" s="147"/>
      <c r="AA71" s="147"/>
      <c r="AB71" s="147"/>
      <c r="AC71" s="147"/>
      <c r="AF71" s="147"/>
      <c r="AG71" s="147"/>
      <c r="AH71" s="147"/>
      <c r="AI71" s="147"/>
      <c r="AK71" s="147"/>
      <c r="AL71" s="147"/>
      <c r="AM71" s="147"/>
    </row>
    <row r="72" spans="1:55" x14ac:dyDescent="0.25">
      <c r="A72" s="3" t="s">
        <v>34</v>
      </c>
      <c r="B72" s="4">
        <v>3</v>
      </c>
      <c r="D72" s="4" t="s">
        <v>76</v>
      </c>
      <c r="E72" s="4">
        <v>1</v>
      </c>
      <c r="F72" s="152">
        <v>12</v>
      </c>
      <c r="G72" s="6" t="s">
        <v>10</v>
      </c>
      <c r="H72" s="7">
        <v>132.4</v>
      </c>
      <c r="I72" s="7">
        <v>80</v>
      </c>
      <c r="J72" s="6" t="s">
        <v>11</v>
      </c>
      <c r="L72" s="8">
        <f>H72*0.01*I72*0.01</f>
        <v>1.0592000000000001</v>
      </c>
      <c r="M72" s="6" t="s">
        <v>13</v>
      </c>
      <c r="N72" s="9">
        <f t="shared" ref="N72:N78" si="12">L72*E72</f>
        <v>1.0592000000000001</v>
      </c>
      <c r="O72" s="6" t="s">
        <v>13</v>
      </c>
      <c r="P72" s="8">
        <f>N72*$B$72</f>
        <v>3.1776000000000004</v>
      </c>
      <c r="Q72" s="6" t="s">
        <v>13</v>
      </c>
      <c r="S72" s="147">
        <v>3</v>
      </c>
      <c r="U72" s="111" t="s">
        <v>60</v>
      </c>
      <c r="V72" s="148">
        <v>67.5</v>
      </c>
      <c r="W72" s="148" t="s">
        <v>63</v>
      </c>
      <c r="X72" s="148">
        <v>80</v>
      </c>
      <c r="Y72" s="79" t="s">
        <v>58</v>
      </c>
      <c r="Z72" s="114" t="s">
        <v>60</v>
      </c>
      <c r="AA72" s="148">
        <v>64.900000000000006</v>
      </c>
      <c r="AB72" s="148" t="s">
        <v>63</v>
      </c>
      <c r="AC72" s="149">
        <v>80</v>
      </c>
      <c r="AE72" s="193">
        <v>3</v>
      </c>
      <c r="AF72" s="148">
        <v>67.5</v>
      </c>
      <c r="AG72" s="148" t="s">
        <v>63</v>
      </c>
      <c r="AH72" s="148">
        <v>80</v>
      </c>
      <c r="AI72" s="79" t="s">
        <v>58</v>
      </c>
      <c r="AJ72" s="112">
        <v>3</v>
      </c>
      <c r="AK72" s="148">
        <v>64.900000000000006</v>
      </c>
      <c r="AL72" s="148" t="s">
        <v>63</v>
      </c>
      <c r="AM72" s="149">
        <v>80</v>
      </c>
    </row>
    <row r="73" spans="1:55" x14ac:dyDescent="0.25">
      <c r="D73" s="4" t="s">
        <v>27</v>
      </c>
      <c r="E73" s="4">
        <v>1</v>
      </c>
      <c r="F73" s="152">
        <v>12</v>
      </c>
      <c r="G73" s="6" t="s">
        <v>10</v>
      </c>
      <c r="H73" s="7">
        <v>132.4</v>
      </c>
      <c r="I73" s="7">
        <v>78.099999999999994</v>
      </c>
      <c r="J73" s="6" t="s">
        <v>11</v>
      </c>
      <c r="L73" s="8">
        <f>H73*0.01*I73*0.01</f>
        <v>1.034044</v>
      </c>
      <c r="M73" s="6" t="s">
        <v>13</v>
      </c>
      <c r="N73" s="9">
        <f t="shared" si="12"/>
        <v>1.034044</v>
      </c>
      <c r="O73" s="6" t="s">
        <v>13</v>
      </c>
      <c r="P73" s="8">
        <f t="shared" ref="P73:P78" si="13">N73*$B$72</f>
        <v>3.1021320000000001</v>
      </c>
      <c r="Q73" s="6" t="s">
        <v>13</v>
      </c>
      <c r="S73" s="147">
        <v>3</v>
      </c>
      <c r="U73" s="111" t="s">
        <v>60</v>
      </c>
      <c r="V73" s="148">
        <v>67.5</v>
      </c>
      <c r="W73" s="148" t="s">
        <v>63</v>
      </c>
      <c r="X73" s="148">
        <v>78.099999999999994</v>
      </c>
      <c r="Y73" s="79" t="s">
        <v>58</v>
      </c>
      <c r="Z73" s="114" t="s">
        <v>60</v>
      </c>
      <c r="AA73" s="148">
        <v>64.900000000000006</v>
      </c>
      <c r="AB73" s="148" t="s">
        <v>63</v>
      </c>
      <c r="AC73" s="149">
        <v>78.099999999999994</v>
      </c>
      <c r="AE73" s="193">
        <v>3</v>
      </c>
      <c r="AF73" s="148">
        <v>67.5</v>
      </c>
      <c r="AG73" s="148" t="s">
        <v>63</v>
      </c>
      <c r="AH73" s="148">
        <v>78.099999999999994</v>
      </c>
      <c r="AI73" s="79" t="s">
        <v>58</v>
      </c>
      <c r="AJ73" s="112">
        <v>3</v>
      </c>
      <c r="AK73" s="148">
        <v>64.900000000000006</v>
      </c>
      <c r="AL73" s="148" t="s">
        <v>63</v>
      </c>
      <c r="AM73" s="149">
        <v>78.099999999999994</v>
      </c>
    </row>
    <row r="74" spans="1:55" x14ac:dyDescent="0.25">
      <c r="D74" s="4" t="s">
        <v>37</v>
      </c>
      <c r="E74" s="4">
        <v>2</v>
      </c>
      <c r="F74" s="152">
        <v>18</v>
      </c>
      <c r="G74" s="6" t="s">
        <v>10</v>
      </c>
      <c r="H74" s="7">
        <v>132.4</v>
      </c>
      <c r="I74" s="7">
        <v>10</v>
      </c>
      <c r="J74" s="6" t="s">
        <v>11</v>
      </c>
      <c r="L74" s="8">
        <f>H74*0.01*I74*0.01</f>
        <v>0.13240000000000002</v>
      </c>
      <c r="M74" s="6" t="s">
        <v>13</v>
      </c>
      <c r="N74" s="9">
        <f t="shared" si="12"/>
        <v>0.26480000000000004</v>
      </c>
      <c r="O74" s="6" t="s">
        <v>13</v>
      </c>
      <c r="P74" s="8">
        <f t="shared" si="13"/>
        <v>0.79440000000000011</v>
      </c>
      <c r="Q74" s="6" t="s">
        <v>13</v>
      </c>
      <c r="S74" s="4">
        <v>3</v>
      </c>
      <c r="U74" s="154" t="s">
        <v>66</v>
      </c>
      <c r="V74" s="147">
        <v>132.4</v>
      </c>
      <c r="W74" s="147" t="s">
        <v>63</v>
      </c>
      <c r="X74" s="147">
        <v>10</v>
      </c>
      <c r="Y74" s="147"/>
      <c r="AA74" s="147"/>
      <c r="AB74" s="147"/>
      <c r="AC74" s="147"/>
      <c r="AE74" s="146">
        <v>6</v>
      </c>
      <c r="AF74" s="147">
        <v>132.4</v>
      </c>
      <c r="AG74" s="147" t="s">
        <v>63</v>
      </c>
      <c r="AH74" s="147">
        <v>10</v>
      </c>
      <c r="AI74" s="147"/>
      <c r="AK74" s="147"/>
      <c r="AL74" s="147"/>
      <c r="AM74" s="147"/>
    </row>
    <row r="75" spans="1:55" x14ac:dyDescent="0.25">
      <c r="D75" s="4" t="s">
        <v>37</v>
      </c>
      <c r="E75" s="4">
        <v>1</v>
      </c>
      <c r="F75" s="152">
        <v>18</v>
      </c>
      <c r="G75" s="6" t="s">
        <v>10</v>
      </c>
      <c r="H75" s="7">
        <v>128.69999999999999</v>
      </c>
      <c r="I75" s="7">
        <v>10</v>
      </c>
      <c r="J75" s="6" t="s">
        <v>11</v>
      </c>
      <c r="L75" s="8">
        <f>H75*0.01*I75*0.01</f>
        <v>0.12869999999999998</v>
      </c>
      <c r="M75" s="6" t="s">
        <v>13</v>
      </c>
      <c r="N75" s="9">
        <f t="shared" si="12"/>
        <v>0.12869999999999998</v>
      </c>
      <c r="O75" s="6" t="s">
        <v>13</v>
      </c>
      <c r="P75" s="8">
        <f t="shared" si="13"/>
        <v>0.38609999999999994</v>
      </c>
      <c r="Q75" s="6" t="s">
        <v>13</v>
      </c>
      <c r="S75" s="4">
        <v>3</v>
      </c>
      <c r="U75" s="154" t="s">
        <v>60</v>
      </c>
      <c r="V75" s="147">
        <v>128.69999999999999</v>
      </c>
      <c r="W75" s="147" t="s">
        <v>63</v>
      </c>
      <c r="X75" s="147">
        <v>10</v>
      </c>
      <c r="Y75" s="147"/>
      <c r="AA75" s="147"/>
      <c r="AB75" s="147"/>
      <c r="AC75" s="147"/>
      <c r="AE75" s="146">
        <v>3</v>
      </c>
      <c r="AF75" s="147">
        <v>128.69999999999999</v>
      </c>
      <c r="AG75" s="147" t="s">
        <v>63</v>
      </c>
      <c r="AH75" s="147">
        <v>10</v>
      </c>
      <c r="AI75" s="147"/>
      <c r="AK75" s="147"/>
      <c r="AL75" s="147"/>
      <c r="AM75" s="147"/>
    </row>
    <row r="76" spans="1:55" x14ac:dyDescent="0.25">
      <c r="F76" s="152"/>
      <c r="H76" s="7"/>
      <c r="I76" s="7"/>
      <c r="V76" s="147"/>
      <c r="W76" s="147"/>
      <c r="X76" s="147"/>
      <c r="Y76" s="147"/>
      <c r="AA76" s="147"/>
      <c r="AB76" s="147"/>
      <c r="AC76" s="147"/>
      <c r="AF76" s="147"/>
      <c r="AG76" s="147"/>
      <c r="AH76" s="147"/>
      <c r="AI76" s="147"/>
      <c r="AK76" s="147"/>
      <c r="AL76" s="147"/>
      <c r="AM76" s="147"/>
    </row>
    <row r="77" spans="1:55" x14ac:dyDescent="0.25">
      <c r="D77" s="4" t="s">
        <v>38</v>
      </c>
      <c r="E77" s="4">
        <v>1</v>
      </c>
      <c r="F77" s="152" t="s">
        <v>42</v>
      </c>
      <c r="G77" s="6" t="s">
        <v>10</v>
      </c>
      <c r="H77" s="7">
        <v>72.599999999999994</v>
      </c>
      <c r="I77" s="7"/>
      <c r="L77" s="8">
        <f>H77*0.01</f>
        <v>0.72599999999999998</v>
      </c>
      <c r="M77" s="6" t="s">
        <v>41</v>
      </c>
      <c r="N77" s="9">
        <f t="shared" si="12"/>
        <v>0.72599999999999998</v>
      </c>
      <c r="O77" s="6" t="s">
        <v>41</v>
      </c>
      <c r="P77" s="8">
        <f t="shared" si="13"/>
        <v>2.1779999999999999</v>
      </c>
      <c r="Q77" s="6" t="s">
        <v>41</v>
      </c>
      <c r="V77" s="147"/>
      <c r="W77" s="147"/>
      <c r="X77" s="147"/>
      <c r="Y77" s="147"/>
      <c r="AA77" s="147"/>
      <c r="AB77" s="147"/>
      <c r="AC77" s="147"/>
      <c r="AF77" s="147"/>
      <c r="AG77" s="147"/>
      <c r="AH77" s="147"/>
      <c r="AI77" s="147"/>
      <c r="AK77" s="147"/>
      <c r="AL77" s="147"/>
      <c r="AM77" s="147"/>
    </row>
    <row r="78" spans="1:55" s="35" customFormat="1" x14ac:dyDescent="0.25">
      <c r="A78" s="140"/>
      <c r="D78" s="35" t="s">
        <v>12</v>
      </c>
      <c r="E78" s="35">
        <v>6</v>
      </c>
      <c r="F78" s="153">
        <v>100</v>
      </c>
      <c r="G78" s="142" t="s">
        <v>10</v>
      </c>
      <c r="H78" s="143">
        <v>35.4</v>
      </c>
      <c r="I78" s="143">
        <v>42.1</v>
      </c>
      <c r="J78" s="142" t="s">
        <v>11</v>
      </c>
      <c r="L78" s="144">
        <f>H78*0.01*I78*0.01</f>
        <v>0.149034</v>
      </c>
      <c r="M78" s="142" t="s">
        <v>13</v>
      </c>
      <c r="N78" s="145">
        <f t="shared" si="12"/>
        <v>0.894204</v>
      </c>
      <c r="O78" s="142" t="s">
        <v>13</v>
      </c>
      <c r="P78" s="144">
        <f t="shared" si="13"/>
        <v>2.6826119999999998</v>
      </c>
      <c r="Q78" s="142" t="s">
        <v>13</v>
      </c>
      <c r="R78" s="142"/>
      <c r="U78" s="195"/>
      <c r="Z78" s="195"/>
      <c r="AE78" s="140"/>
      <c r="AJ78" s="140"/>
      <c r="AN78" s="204"/>
      <c r="AZ78" s="204"/>
      <c r="BB78" s="142"/>
      <c r="BC78" s="159"/>
    </row>
    <row r="79" spans="1:55" x14ac:dyDescent="0.25">
      <c r="F79" s="152"/>
      <c r="H79" s="7" t="s">
        <v>46</v>
      </c>
      <c r="I79" s="7"/>
      <c r="O79" s="10"/>
      <c r="P79" s="9"/>
      <c r="Q79" s="10"/>
      <c r="R79" s="10"/>
      <c r="V79" s="147"/>
      <c r="W79" s="147"/>
      <c r="X79" s="147"/>
      <c r="Y79" s="147"/>
      <c r="AA79" s="147"/>
      <c r="AB79" s="147"/>
      <c r="AC79" s="147"/>
      <c r="AF79" s="147"/>
      <c r="AG79" s="147"/>
      <c r="AH79" s="147"/>
      <c r="AI79" s="147"/>
      <c r="AK79" s="147"/>
      <c r="AL79" s="147"/>
      <c r="AM79" s="147"/>
    </row>
    <row r="80" spans="1:55" x14ac:dyDescent="0.25">
      <c r="G80" s="4"/>
      <c r="J80" s="4"/>
      <c r="L80" s="4"/>
      <c r="M80" s="4"/>
      <c r="N80" s="4"/>
      <c r="O80" s="4"/>
      <c r="P80" s="4"/>
      <c r="Q80" s="4"/>
      <c r="R80" s="147"/>
      <c r="V80" s="147"/>
      <c r="W80" s="147"/>
      <c r="X80" s="147"/>
      <c r="Y80" s="147"/>
      <c r="AA80" s="147"/>
      <c r="AB80" s="147"/>
      <c r="AC80" s="147"/>
      <c r="AF80" s="147"/>
      <c r="AG80" s="147"/>
      <c r="AH80" s="147"/>
      <c r="AI80" s="147"/>
      <c r="AK80" s="147"/>
      <c r="AL80" s="147"/>
      <c r="AM80" s="147"/>
    </row>
    <row r="81" spans="1:55" x14ac:dyDescent="0.25">
      <c r="A81" s="3" t="s">
        <v>35</v>
      </c>
      <c r="B81" s="4">
        <v>3</v>
      </c>
      <c r="D81" s="4" t="s">
        <v>76</v>
      </c>
      <c r="E81" s="4">
        <v>1</v>
      </c>
      <c r="F81" s="152">
        <v>12</v>
      </c>
      <c r="G81" s="6" t="s">
        <v>10</v>
      </c>
      <c r="H81" s="7">
        <v>132.4</v>
      </c>
      <c r="I81" s="7">
        <v>80</v>
      </c>
      <c r="J81" s="6" t="s">
        <v>11</v>
      </c>
      <c r="L81" s="8">
        <f t="shared" ref="L81:L86" si="14">H81*0.01*I81*0.01</f>
        <v>1.0592000000000001</v>
      </c>
      <c r="M81" s="6" t="s">
        <v>13</v>
      </c>
      <c r="N81" s="9">
        <f t="shared" ref="N81:N86" si="15">L81*E81</f>
        <v>1.0592000000000001</v>
      </c>
      <c r="O81" s="6" t="s">
        <v>13</v>
      </c>
      <c r="P81" s="8">
        <f t="shared" ref="P81:P86" si="16">N81*$B$81</f>
        <v>3.1776000000000004</v>
      </c>
      <c r="Q81" s="6" t="s">
        <v>13</v>
      </c>
      <c r="S81" s="147">
        <v>3</v>
      </c>
      <c r="U81" s="111" t="s">
        <v>60</v>
      </c>
      <c r="V81" s="148">
        <v>67.5</v>
      </c>
      <c r="W81" s="148" t="s">
        <v>63</v>
      </c>
      <c r="X81" s="148">
        <v>80</v>
      </c>
      <c r="Y81" s="79" t="s">
        <v>58</v>
      </c>
      <c r="Z81" s="114" t="s">
        <v>60</v>
      </c>
      <c r="AA81" s="148">
        <v>64.900000000000006</v>
      </c>
      <c r="AB81" s="148" t="s">
        <v>63</v>
      </c>
      <c r="AC81" s="149">
        <v>80</v>
      </c>
      <c r="AE81" s="193">
        <v>3</v>
      </c>
      <c r="AF81" s="148">
        <v>67.5</v>
      </c>
      <c r="AG81" s="148" t="s">
        <v>63</v>
      </c>
      <c r="AH81" s="148">
        <v>80</v>
      </c>
      <c r="AI81" s="79" t="s">
        <v>58</v>
      </c>
      <c r="AJ81" s="112">
        <v>3</v>
      </c>
      <c r="AK81" s="148">
        <v>64.900000000000006</v>
      </c>
      <c r="AL81" s="148" t="s">
        <v>63</v>
      </c>
      <c r="AM81" s="149">
        <v>80</v>
      </c>
    </row>
    <row r="82" spans="1:55" x14ac:dyDescent="0.25">
      <c r="D82" s="4" t="s">
        <v>27</v>
      </c>
      <c r="E82" s="4">
        <v>1</v>
      </c>
      <c r="F82" s="152">
        <v>12</v>
      </c>
      <c r="G82" s="6" t="s">
        <v>10</v>
      </c>
      <c r="H82" s="7">
        <v>132.4</v>
      </c>
      <c r="I82" s="7">
        <v>78.099999999999994</v>
      </c>
      <c r="J82" s="6" t="s">
        <v>11</v>
      </c>
      <c r="L82" s="8">
        <f t="shared" si="14"/>
        <v>1.034044</v>
      </c>
      <c r="M82" s="6" t="s">
        <v>13</v>
      </c>
      <c r="N82" s="9">
        <f t="shared" si="15"/>
        <v>1.034044</v>
      </c>
      <c r="O82" s="6" t="s">
        <v>13</v>
      </c>
      <c r="P82" s="8">
        <f t="shared" si="16"/>
        <v>3.1021320000000001</v>
      </c>
      <c r="Q82" s="6" t="s">
        <v>13</v>
      </c>
      <c r="S82" s="147">
        <v>3</v>
      </c>
      <c r="U82" s="111" t="s">
        <v>60</v>
      </c>
      <c r="V82" s="148">
        <v>67.5</v>
      </c>
      <c r="W82" s="148" t="s">
        <v>63</v>
      </c>
      <c r="X82" s="148">
        <v>78.099999999999994</v>
      </c>
      <c r="Y82" s="79" t="s">
        <v>58</v>
      </c>
      <c r="Z82" s="114" t="s">
        <v>60</v>
      </c>
      <c r="AA82" s="148">
        <v>64.900000000000006</v>
      </c>
      <c r="AB82" s="148" t="s">
        <v>63</v>
      </c>
      <c r="AC82" s="149">
        <v>78.099999999999994</v>
      </c>
      <c r="AE82" s="193">
        <v>3</v>
      </c>
      <c r="AF82" s="148">
        <v>67.5</v>
      </c>
      <c r="AG82" s="148" t="s">
        <v>63</v>
      </c>
      <c r="AH82" s="148">
        <v>78.099999999999994</v>
      </c>
      <c r="AI82" s="79" t="s">
        <v>58</v>
      </c>
      <c r="AJ82" s="112">
        <v>3</v>
      </c>
      <c r="AK82" s="148">
        <v>64.900000000000006</v>
      </c>
      <c r="AL82" s="148" t="s">
        <v>63</v>
      </c>
      <c r="AM82" s="149">
        <v>78.099999999999994</v>
      </c>
    </row>
    <row r="83" spans="1:55" x14ac:dyDescent="0.25">
      <c r="D83" s="4" t="s">
        <v>37</v>
      </c>
      <c r="E83" s="4">
        <v>2</v>
      </c>
      <c r="F83" s="152">
        <v>18</v>
      </c>
      <c r="G83" s="6" t="s">
        <v>10</v>
      </c>
      <c r="H83" s="7">
        <v>132.4</v>
      </c>
      <c r="I83" s="7">
        <v>10</v>
      </c>
      <c r="J83" s="6" t="s">
        <v>11</v>
      </c>
      <c r="L83" s="8">
        <f t="shared" si="14"/>
        <v>0.13240000000000002</v>
      </c>
      <c r="M83" s="6" t="s">
        <v>13</v>
      </c>
      <c r="N83" s="9">
        <f t="shared" si="15"/>
        <v>0.26480000000000004</v>
      </c>
      <c r="O83" s="6" t="s">
        <v>13</v>
      </c>
      <c r="P83" s="8">
        <f t="shared" si="16"/>
        <v>0.79440000000000011</v>
      </c>
      <c r="Q83" s="6" t="s">
        <v>13</v>
      </c>
      <c r="S83" s="4">
        <v>3</v>
      </c>
      <c r="U83" s="154" t="s">
        <v>66</v>
      </c>
      <c r="V83" s="147">
        <v>132.4</v>
      </c>
      <c r="W83" s="147" t="s">
        <v>63</v>
      </c>
      <c r="X83" s="147">
        <v>10</v>
      </c>
      <c r="Y83" s="147"/>
      <c r="AA83" s="147"/>
      <c r="AB83" s="147"/>
      <c r="AC83" s="147"/>
      <c r="AE83" s="146">
        <v>6</v>
      </c>
      <c r="AF83" s="147">
        <v>132.4</v>
      </c>
      <c r="AG83" s="147" t="s">
        <v>63</v>
      </c>
      <c r="AH83" s="147">
        <v>10</v>
      </c>
      <c r="AI83" s="147"/>
      <c r="AK83" s="147"/>
      <c r="AL83" s="147"/>
      <c r="AM83" s="147"/>
    </row>
    <row r="84" spans="1:55" x14ac:dyDescent="0.25">
      <c r="D84" s="4" t="s">
        <v>37</v>
      </c>
      <c r="E84" s="4">
        <v>1</v>
      </c>
      <c r="F84" s="152">
        <v>18</v>
      </c>
      <c r="G84" s="6" t="s">
        <v>10</v>
      </c>
      <c r="H84" s="7">
        <v>126.9</v>
      </c>
      <c r="I84" s="7">
        <v>10</v>
      </c>
      <c r="J84" s="6" t="s">
        <v>11</v>
      </c>
      <c r="L84" s="8">
        <f t="shared" si="14"/>
        <v>0.12690000000000001</v>
      </c>
      <c r="M84" s="6" t="s">
        <v>13</v>
      </c>
      <c r="N84" s="9">
        <f t="shared" si="15"/>
        <v>0.12690000000000001</v>
      </c>
      <c r="O84" s="6" t="s">
        <v>13</v>
      </c>
      <c r="P84" s="8">
        <f t="shared" si="16"/>
        <v>0.38070000000000004</v>
      </c>
      <c r="Q84" s="6" t="s">
        <v>13</v>
      </c>
      <c r="S84" s="4">
        <v>3</v>
      </c>
      <c r="U84" s="154" t="s">
        <v>60</v>
      </c>
      <c r="V84" s="147">
        <v>126.9</v>
      </c>
      <c r="W84" s="147" t="s">
        <v>63</v>
      </c>
      <c r="X84" s="147">
        <v>10</v>
      </c>
      <c r="Y84" s="147"/>
      <c r="AA84" s="147"/>
      <c r="AB84" s="147"/>
      <c r="AC84" s="147"/>
      <c r="AE84" s="146">
        <v>3</v>
      </c>
      <c r="AF84" s="147">
        <v>126.9</v>
      </c>
      <c r="AG84" s="147" t="s">
        <v>63</v>
      </c>
      <c r="AH84" s="147">
        <v>10</v>
      </c>
      <c r="AI84" s="147"/>
      <c r="AK84" s="147"/>
      <c r="AL84" s="147"/>
      <c r="AM84" s="147"/>
    </row>
    <row r="85" spans="1:55" x14ac:dyDescent="0.25">
      <c r="F85" s="152"/>
      <c r="H85" s="7"/>
      <c r="I85" s="7"/>
      <c r="V85" s="147"/>
      <c r="W85" s="147"/>
      <c r="X85" s="147"/>
      <c r="Y85" s="147"/>
      <c r="AA85" s="147"/>
      <c r="AB85" s="147"/>
      <c r="AC85" s="147"/>
      <c r="AF85" s="147"/>
      <c r="AG85" s="147"/>
      <c r="AH85" s="147"/>
      <c r="AI85" s="147"/>
      <c r="AK85" s="147"/>
      <c r="AL85" s="147"/>
      <c r="AM85" s="147"/>
    </row>
    <row r="86" spans="1:55" s="35" customFormat="1" x14ac:dyDescent="0.25">
      <c r="A86" s="140"/>
      <c r="D86" s="35" t="s">
        <v>12</v>
      </c>
      <c r="E86" s="35">
        <v>6</v>
      </c>
      <c r="F86" s="153">
        <v>100</v>
      </c>
      <c r="G86" s="142" t="s">
        <v>10</v>
      </c>
      <c r="H86" s="143">
        <v>35.4</v>
      </c>
      <c r="I86" s="143">
        <v>41.5</v>
      </c>
      <c r="J86" s="142" t="s">
        <v>11</v>
      </c>
      <c r="L86" s="144">
        <f t="shared" si="14"/>
        <v>0.14690999999999999</v>
      </c>
      <c r="M86" s="142" t="s">
        <v>13</v>
      </c>
      <c r="N86" s="145">
        <f t="shared" si="15"/>
        <v>0.88145999999999991</v>
      </c>
      <c r="O86" s="142" t="s">
        <v>13</v>
      </c>
      <c r="P86" s="144">
        <f t="shared" si="16"/>
        <v>2.64438</v>
      </c>
      <c r="Q86" s="142" t="s">
        <v>13</v>
      </c>
      <c r="R86" s="142"/>
      <c r="U86" s="195"/>
      <c r="Z86" s="195"/>
      <c r="AE86" s="140"/>
      <c r="AJ86" s="140"/>
      <c r="AN86" s="204"/>
      <c r="AZ86" s="204"/>
      <c r="BB86" s="142"/>
      <c r="BC86" s="159"/>
    </row>
    <row r="87" spans="1:55" x14ac:dyDescent="0.25">
      <c r="A87" s="4"/>
      <c r="F87" s="152"/>
      <c r="H87" s="7"/>
      <c r="I87" s="7"/>
      <c r="O87" s="10"/>
      <c r="P87" s="9"/>
      <c r="Q87" s="10"/>
      <c r="R87" s="10"/>
      <c r="V87" s="147"/>
      <c r="W87" s="147"/>
      <c r="X87" s="147"/>
      <c r="Y87" s="147"/>
      <c r="AA87" s="147"/>
      <c r="AB87" s="147"/>
      <c r="AC87" s="147"/>
      <c r="AF87" s="147"/>
      <c r="AG87" s="147"/>
      <c r="AH87" s="147"/>
      <c r="AI87" s="147"/>
      <c r="AK87" s="147"/>
      <c r="AL87" s="147"/>
      <c r="AM87" s="147"/>
      <c r="AO87" s="152"/>
    </row>
    <row r="88" spans="1:55" x14ac:dyDescent="0.25">
      <c r="A88" s="4"/>
      <c r="F88" s="152"/>
      <c r="H88" s="7"/>
      <c r="I88" s="7"/>
      <c r="O88" s="10"/>
      <c r="P88" s="9"/>
      <c r="Q88" s="10"/>
      <c r="R88" s="10"/>
      <c r="V88" s="147"/>
      <c r="W88" s="147"/>
      <c r="X88" s="147"/>
      <c r="Y88" s="147"/>
      <c r="AA88" s="147"/>
      <c r="AB88" s="147"/>
      <c r="AC88" s="147"/>
      <c r="AF88" s="147"/>
      <c r="AG88" s="147"/>
      <c r="AH88" s="147"/>
      <c r="AI88" s="147"/>
      <c r="AK88" s="147"/>
      <c r="AL88" s="147"/>
      <c r="AM88" s="147"/>
      <c r="AO88" s="152"/>
    </row>
    <row r="89" spans="1:55" x14ac:dyDescent="0.25">
      <c r="A89" s="4"/>
      <c r="G89" s="4"/>
      <c r="J89" s="4"/>
      <c r="L89" s="4"/>
      <c r="M89" s="4"/>
      <c r="N89" s="4"/>
      <c r="O89" s="4"/>
      <c r="P89" s="4"/>
      <c r="Q89" s="4"/>
      <c r="R89" s="147"/>
      <c r="V89" s="147"/>
      <c r="W89" s="147"/>
      <c r="X89" s="147"/>
      <c r="Y89" s="147"/>
      <c r="AA89" s="147"/>
      <c r="AB89" s="147"/>
      <c r="AC89" s="147"/>
      <c r="AF89" s="147"/>
      <c r="AG89" s="147"/>
      <c r="AH89" s="147"/>
      <c r="AI89" s="147"/>
      <c r="AK89" s="147"/>
      <c r="AL89" s="147"/>
      <c r="AM89" s="147"/>
    </row>
    <row r="90" spans="1:55" x14ac:dyDescent="0.25">
      <c r="A90" s="3" t="s">
        <v>39</v>
      </c>
      <c r="B90" s="4">
        <v>1</v>
      </c>
      <c r="D90" s="4" t="s">
        <v>76</v>
      </c>
      <c r="E90" s="4">
        <v>1</v>
      </c>
      <c r="F90" s="152">
        <v>12</v>
      </c>
      <c r="G90" s="6" t="s">
        <v>10</v>
      </c>
      <c r="H90" s="7">
        <v>132.4</v>
      </c>
      <c r="I90" s="7">
        <v>40</v>
      </c>
      <c r="J90" s="6" t="s">
        <v>11</v>
      </c>
      <c r="L90" s="8">
        <f>H90*0.01*I90*0.01</f>
        <v>0.52960000000000007</v>
      </c>
      <c r="M90" s="6" t="s">
        <v>13</v>
      </c>
      <c r="N90" s="9">
        <f t="shared" ref="N90:N95" si="17">L90*E90</f>
        <v>0.52960000000000007</v>
      </c>
      <c r="O90" s="6" t="s">
        <v>13</v>
      </c>
      <c r="P90" s="8">
        <f t="shared" ref="P90:P95" si="18">N90*$B$90</f>
        <v>0.52960000000000007</v>
      </c>
      <c r="Q90" s="6" t="s">
        <v>13</v>
      </c>
      <c r="S90" s="147">
        <v>1</v>
      </c>
      <c r="U90" s="111" t="s">
        <v>60</v>
      </c>
      <c r="V90" s="148">
        <v>67.5</v>
      </c>
      <c r="W90" s="148" t="s">
        <v>63</v>
      </c>
      <c r="X90" s="148">
        <v>40</v>
      </c>
      <c r="Y90" s="79" t="s">
        <v>58</v>
      </c>
      <c r="Z90" s="114" t="s">
        <v>60</v>
      </c>
      <c r="AA90" s="148">
        <v>64.900000000000006</v>
      </c>
      <c r="AB90" s="148" t="s">
        <v>63</v>
      </c>
      <c r="AC90" s="149">
        <v>40</v>
      </c>
      <c r="AE90" s="193" t="s">
        <v>60</v>
      </c>
      <c r="AF90" s="148">
        <v>67.5</v>
      </c>
      <c r="AG90" s="148" t="s">
        <v>63</v>
      </c>
      <c r="AH90" s="148">
        <v>40</v>
      </c>
      <c r="AI90" s="79" t="s">
        <v>58</v>
      </c>
      <c r="AJ90" s="112" t="s">
        <v>60</v>
      </c>
      <c r="AK90" s="148">
        <v>64.900000000000006</v>
      </c>
      <c r="AL90" s="148" t="s">
        <v>63</v>
      </c>
      <c r="AM90" s="149">
        <v>40</v>
      </c>
    </row>
    <row r="91" spans="1:55" x14ac:dyDescent="0.25">
      <c r="D91" s="4" t="s">
        <v>27</v>
      </c>
      <c r="E91" s="4">
        <v>1</v>
      </c>
      <c r="F91" s="152">
        <v>12</v>
      </c>
      <c r="G91" s="6" t="s">
        <v>10</v>
      </c>
      <c r="H91" s="7">
        <v>132.4</v>
      </c>
      <c r="I91" s="7">
        <v>40</v>
      </c>
      <c r="J91" s="6" t="s">
        <v>11</v>
      </c>
      <c r="L91" s="8">
        <f>H91*0.01*I91*0.01</f>
        <v>0.52960000000000007</v>
      </c>
      <c r="M91" s="6" t="s">
        <v>13</v>
      </c>
      <c r="N91" s="9">
        <f t="shared" si="17"/>
        <v>0.52960000000000007</v>
      </c>
      <c r="O91" s="6" t="s">
        <v>13</v>
      </c>
      <c r="P91" s="8">
        <f t="shared" si="18"/>
        <v>0.52960000000000007</v>
      </c>
      <c r="Q91" s="6" t="s">
        <v>13</v>
      </c>
      <c r="S91" s="147">
        <v>1</v>
      </c>
      <c r="U91" s="111" t="s">
        <v>60</v>
      </c>
      <c r="V91" s="148">
        <v>67.5</v>
      </c>
      <c r="W91" s="148" t="s">
        <v>63</v>
      </c>
      <c r="X91" s="148">
        <v>40</v>
      </c>
      <c r="Y91" s="79" t="s">
        <v>58</v>
      </c>
      <c r="Z91" s="114" t="s">
        <v>60</v>
      </c>
      <c r="AA91" s="148">
        <v>64.900000000000006</v>
      </c>
      <c r="AB91" s="148" t="s">
        <v>63</v>
      </c>
      <c r="AC91" s="149">
        <v>40</v>
      </c>
      <c r="AE91" s="193" t="s">
        <v>60</v>
      </c>
      <c r="AF91" s="148">
        <v>67.5</v>
      </c>
      <c r="AG91" s="148" t="s">
        <v>63</v>
      </c>
      <c r="AH91" s="148">
        <v>40</v>
      </c>
      <c r="AI91" s="79" t="s">
        <v>58</v>
      </c>
      <c r="AJ91" s="112" t="s">
        <v>60</v>
      </c>
      <c r="AK91" s="148">
        <v>64.900000000000006</v>
      </c>
      <c r="AL91" s="148" t="s">
        <v>63</v>
      </c>
      <c r="AM91" s="149">
        <v>40</v>
      </c>
    </row>
    <row r="92" spans="1:55" x14ac:dyDescent="0.25">
      <c r="D92" s="4" t="s">
        <v>37</v>
      </c>
      <c r="E92" s="4">
        <v>2</v>
      </c>
      <c r="F92" s="152">
        <v>18</v>
      </c>
      <c r="G92" s="6" t="s">
        <v>10</v>
      </c>
      <c r="H92" s="7">
        <v>132.4</v>
      </c>
      <c r="I92" s="7">
        <v>10</v>
      </c>
      <c r="J92" s="6" t="s">
        <v>11</v>
      </c>
      <c r="L92" s="8">
        <f>H92*0.01*I92*0.01</f>
        <v>0.13240000000000002</v>
      </c>
      <c r="M92" s="6" t="s">
        <v>13</v>
      </c>
      <c r="N92" s="9">
        <f t="shared" si="17"/>
        <v>0.26480000000000004</v>
      </c>
      <c r="O92" s="6" t="s">
        <v>13</v>
      </c>
      <c r="P92" s="8">
        <f t="shared" si="18"/>
        <v>0.26480000000000004</v>
      </c>
      <c r="Q92" s="6" t="s">
        <v>13</v>
      </c>
      <c r="S92" s="4">
        <v>1</v>
      </c>
      <c r="U92" s="154" t="s">
        <v>66</v>
      </c>
      <c r="V92" s="147">
        <v>132.4</v>
      </c>
      <c r="W92" s="147" t="s">
        <v>63</v>
      </c>
      <c r="X92" s="147">
        <v>10</v>
      </c>
      <c r="Y92" s="147"/>
      <c r="AA92" s="147"/>
      <c r="AB92" s="147"/>
      <c r="AC92" s="147"/>
      <c r="AE92" s="146">
        <v>2</v>
      </c>
      <c r="AF92" s="147">
        <v>132.4</v>
      </c>
      <c r="AG92" s="147" t="s">
        <v>63</v>
      </c>
      <c r="AH92" s="147">
        <v>10</v>
      </c>
      <c r="AK92" s="147"/>
      <c r="AL92" s="147"/>
      <c r="AM92" s="147"/>
    </row>
    <row r="93" spans="1:55" x14ac:dyDescent="0.25">
      <c r="F93" s="152"/>
      <c r="H93" s="7"/>
      <c r="I93" s="7"/>
      <c r="V93" s="147"/>
      <c r="W93" s="147"/>
      <c r="X93" s="147"/>
      <c r="Y93" s="147"/>
      <c r="AA93" s="147"/>
      <c r="AB93" s="147"/>
      <c r="AC93" s="147"/>
      <c r="AF93" s="147"/>
      <c r="AG93" s="147"/>
      <c r="AH93" s="147"/>
      <c r="AI93" s="147"/>
      <c r="AK93" s="147"/>
      <c r="AL93" s="147"/>
      <c r="AM93" s="147"/>
    </row>
    <row r="94" spans="1:55" x14ac:dyDescent="0.25">
      <c r="D94" s="4" t="s">
        <v>38</v>
      </c>
      <c r="E94" s="4">
        <v>1</v>
      </c>
      <c r="F94" s="152" t="s">
        <v>42</v>
      </c>
      <c r="G94" s="6" t="s">
        <v>10</v>
      </c>
      <c r="H94" s="7">
        <v>34.5</v>
      </c>
      <c r="I94" s="7"/>
      <c r="L94" s="8">
        <f>H94*0.01</f>
        <v>0.34500000000000003</v>
      </c>
      <c r="M94" s="6" t="s">
        <v>41</v>
      </c>
      <c r="N94" s="9">
        <f t="shared" si="17"/>
        <v>0.34500000000000003</v>
      </c>
      <c r="O94" s="6" t="s">
        <v>41</v>
      </c>
      <c r="P94" s="8">
        <f t="shared" si="18"/>
        <v>0.34500000000000003</v>
      </c>
      <c r="Q94" s="6" t="s">
        <v>41</v>
      </c>
      <c r="S94" s="9"/>
      <c r="T94" s="9"/>
      <c r="V94" s="147"/>
      <c r="W94" s="147"/>
      <c r="X94" s="147"/>
      <c r="Y94" s="147"/>
      <c r="AA94" s="147"/>
      <c r="AB94" s="147"/>
      <c r="AC94" s="147"/>
      <c r="AF94" s="147"/>
      <c r="AG94" s="147"/>
      <c r="AH94" s="147"/>
      <c r="AI94" s="147"/>
      <c r="AK94" s="147"/>
      <c r="AL94" s="147"/>
      <c r="AM94" s="147"/>
      <c r="AO94" s="152"/>
    </row>
    <row r="95" spans="1:55" s="35" customFormat="1" x14ac:dyDescent="0.25">
      <c r="A95" s="140"/>
      <c r="D95" s="35" t="s">
        <v>12</v>
      </c>
      <c r="E95" s="35">
        <v>3</v>
      </c>
      <c r="F95" s="153">
        <v>100</v>
      </c>
      <c r="G95" s="142" t="s">
        <v>10</v>
      </c>
      <c r="H95" s="143">
        <v>34.5</v>
      </c>
      <c r="I95" s="143">
        <v>42.1</v>
      </c>
      <c r="J95" s="142" t="s">
        <v>11</v>
      </c>
      <c r="L95" s="144">
        <f>H95*0.01*I95*0.01</f>
        <v>0.14524500000000001</v>
      </c>
      <c r="M95" s="142" t="s">
        <v>13</v>
      </c>
      <c r="N95" s="145">
        <f t="shared" si="17"/>
        <v>0.43573500000000004</v>
      </c>
      <c r="O95" s="142" t="s">
        <v>13</v>
      </c>
      <c r="P95" s="144">
        <f t="shared" si="18"/>
        <v>0.43573500000000004</v>
      </c>
      <c r="Q95" s="142" t="s">
        <v>13</v>
      </c>
      <c r="R95" s="142"/>
      <c r="S95" s="145"/>
      <c r="T95" s="145"/>
      <c r="U95" s="195"/>
      <c r="Z95" s="195"/>
      <c r="AE95" s="140"/>
      <c r="AJ95" s="140"/>
      <c r="AN95" s="204"/>
      <c r="AO95" s="153"/>
      <c r="AZ95" s="204"/>
      <c r="BB95" s="142"/>
      <c r="BC95" s="159"/>
    </row>
    <row r="96" spans="1:55" x14ac:dyDescent="0.25">
      <c r="F96" s="152"/>
      <c r="H96" s="7"/>
      <c r="I96" s="7"/>
      <c r="O96" s="10"/>
      <c r="P96" s="9"/>
      <c r="Q96" s="10"/>
      <c r="R96" s="10"/>
      <c r="S96" s="9"/>
      <c r="T96" s="9"/>
      <c r="V96" s="147"/>
      <c r="W96" s="147"/>
      <c r="X96" s="147"/>
      <c r="Y96" s="147"/>
      <c r="AA96" s="147"/>
      <c r="AB96" s="147"/>
      <c r="AC96" s="147"/>
      <c r="AF96" s="147"/>
      <c r="AG96" s="147"/>
      <c r="AH96" s="147"/>
      <c r="AI96" s="147"/>
      <c r="AK96" s="147"/>
      <c r="AL96" s="147"/>
      <c r="AM96" s="147"/>
      <c r="AO96" s="152"/>
    </row>
    <row r="97" spans="1:55" x14ac:dyDescent="0.25">
      <c r="G97" s="4"/>
      <c r="J97" s="4"/>
      <c r="L97" s="4"/>
      <c r="M97" s="4"/>
      <c r="N97" s="4"/>
      <c r="O97" s="4"/>
      <c r="P97" s="4"/>
      <c r="Q97" s="4"/>
      <c r="R97" s="147"/>
      <c r="S97" s="9"/>
      <c r="T97" s="9"/>
      <c r="V97" s="147"/>
      <c r="W97" s="147"/>
      <c r="X97" s="147"/>
      <c r="Y97" s="147"/>
      <c r="AA97" s="147"/>
      <c r="AB97" s="147"/>
      <c r="AC97" s="147"/>
      <c r="AF97" s="147"/>
      <c r="AG97" s="147"/>
      <c r="AH97" s="147"/>
      <c r="AI97" s="147"/>
      <c r="AK97" s="147"/>
      <c r="AL97" s="147"/>
      <c r="AM97" s="147"/>
    </row>
    <row r="98" spans="1:55" x14ac:dyDescent="0.25">
      <c r="A98" s="3" t="s">
        <v>36</v>
      </c>
      <c r="B98" s="4">
        <v>1</v>
      </c>
      <c r="D98" s="4" t="s">
        <v>76</v>
      </c>
      <c r="E98" s="4">
        <v>1</v>
      </c>
      <c r="F98" s="152">
        <v>12</v>
      </c>
      <c r="G98" s="6" t="s">
        <v>10</v>
      </c>
      <c r="H98" s="7">
        <v>132.4</v>
      </c>
      <c r="I98" s="7">
        <v>40</v>
      </c>
      <c r="J98" s="6" t="s">
        <v>11</v>
      </c>
      <c r="L98" s="8">
        <f>H98*0.01*I98*0.01</f>
        <v>0.52960000000000007</v>
      </c>
      <c r="M98" s="6" t="s">
        <v>13</v>
      </c>
      <c r="N98" s="9">
        <f>L98*E98</f>
        <v>0.52960000000000007</v>
      </c>
      <c r="O98" s="6" t="s">
        <v>13</v>
      </c>
      <c r="P98" s="8">
        <f>N98*$B$98</f>
        <v>0.52960000000000007</v>
      </c>
      <c r="Q98" s="6" t="s">
        <v>13</v>
      </c>
      <c r="S98" s="147">
        <v>1</v>
      </c>
      <c r="U98" s="111" t="s">
        <v>60</v>
      </c>
      <c r="V98" s="148">
        <v>67.5</v>
      </c>
      <c r="W98" s="148" t="s">
        <v>63</v>
      </c>
      <c r="X98" s="148">
        <v>40</v>
      </c>
      <c r="Y98" s="79" t="s">
        <v>58</v>
      </c>
      <c r="Z98" s="114" t="s">
        <v>60</v>
      </c>
      <c r="AA98" s="148">
        <v>64.900000000000006</v>
      </c>
      <c r="AB98" s="148" t="s">
        <v>63</v>
      </c>
      <c r="AC98" s="149">
        <v>40</v>
      </c>
      <c r="AE98" s="193" t="s">
        <v>60</v>
      </c>
      <c r="AF98" s="148">
        <v>67.5</v>
      </c>
      <c r="AG98" s="148" t="s">
        <v>63</v>
      </c>
      <c r="AH98" s="148">
        <v>40</v>
      </c>
      <c r="AI98" s="79" t="s">
        <v>58</v>
      </c>
      <c r="AJ98" s="112" t="s">
        <v>60</v>
      </c>
      <c r="AK98" s="148">
        <v>64.900000000000006</v>
      </c>
      <c r="AL98" s="148" t="s">
        <v>63</v>
      </c>
      <c r="AM98" s="149">
        <v>40</v>
      </c>
    </row>
    <row r="99" spans="1:55" x14ac:dyDescent="0.25">
      <c r="D99" s="4" t="s">
        <v>27</v>
      </c>
      <c r="E99" s="4">
        <v>1</v>
      </c>
      <c r="F99" s="152">
        <v>12</v>
      </c>
      <c r="G99" s="6" t="s">
        <v>10</v>
      </c>
      <c r="H99" s="7">
        <v>132.4</v>
      </c>
      <c r="I99" s="7">
        <v>40</v>
      </c>
      <c r="J99" s="6" t="s">
        <v>11</v>
      </c>
      <c r="L99" s="8">
        <f>H99*0.01*I99*0.01</f>
        <v>0.52960000000000007</v>
      </c>
      <c r="M99" s="6" t="s">
        <v>13</v>
      </c>
      <c r="N99" s="9">
        <f>L99*E99</f>
        <v>0.52960000000000007</v>
      </c>
      <c r="O99" s="6" t="s">
        <v>13</v>
      </c>
      <c r="P99" s="8">
        <f>N99*$B$98</f>
        <v>0.52960000000000007</v>
      </c>
      <c r="Q99" s="6" t="s">
        <v>13</v>
      </c>
      <c r="S99" s="147">
        <v>1</v>
      </c>
      <c r="U99" s="111" t="s">
        <v>60</v>
      </c>
      <c r="V99" s="148">
        <v>67.5</v>
      </c>
      <c r="W99" s="148" t="s">
        <v>63</v>
      </c>
      <c r="X99" s="148">
        <v>40</v>
      </c>
      <c r="Y99" s="79" t="s">
        <v>58</v>
      </c>
      <c r="Z99" s="114" t="s">
        <v>60</v>
      </c>
      <c r="AA99" s="148">
        <v>64.900000000000006</v>
      </c>
      <c r="AB99" s="148" t="s">
        <v>63</v>
      </c>
      <c r="AC99" s="149">
        <v>40</v>
      </c>
      <c r="AE99" s="193" t="s">
        <v>60</v>
      </c>
      <c r="AF99" s="148">
        <v>67.5</v>
      </c>
      <c r="AG99" s="148" t="s">
        <v>63</v>
      </c>
      <c r="AH99" s="148">
        <v>40</v>
      </c>
      <c r="AI99" s="79" t="s">
        <v>58</v>
      </c>
      <c r="AJ99" s="112" t="s">
        <v>60</v>
      </c>
      <c r="AK99" s="148">
        <v>64.900000000000006</v>
      </c>
      <c r="AL99" s="148" t="s">
        <v>63</v>
      </c>
      <c r="AM99" s="149">
        <v>40</v>
      </c>
    </row>
    <row r="100" spans="1:55" x14ac:dyDescent="0.25">
      <c r="D100" s="4" t="s">
        <v>37</v>
      </c>
      <c r="E100" s="4">
        <v>2</v>
      </c>
      <c r="F100" s="152">
        <v>18</v>
      </c>
      <c r="G100" s="6" t="s">
        <v>10</v>
      </c>
      <c r="H100" s="7">
        <v>132.4</v>
      </c>
      <c r="I100" s="7">
        <v>10</v>
      </c>
      <c r="J100" s="6" t="s">
        <v>11</v>
      </c>
      <c r="L100" s="8">
        <f>H100*0.01*I100*0.01</f>
        <v>0.13240000000000002</v>
      </c>
      <c r="M100" s="6" t="s">
        <v>13</v>
      </c>
      <c r="N100" s="9">
        <f>L100*E100</f>
        <v>0.26480000000000004</v>
      </c>
      <c r="O100" s="6" t="s">
        <v>13</v>
      </c>
      <c r="P100" s="8">
        <f>N100*$B$98</f>
        <v>0.26480000000000004</v>
      </c>
      <c r="Q100" s="6" t="s">
        <v>13</v>
      </c>
      <c r="S100" s="4">
        <v>1</v>
      </c>
      <c r="U100" s="154" t="s">
        <v>66</v>
      </c>
      <c r="V100" s="147">
        <v>132.4</v>
      </c>
      <c r="W100" s="147" t="s">
        <v>63</v>
      </c>
      <c r="X100" s="147">
        <v>10</v>
      </c>
      <c r="Y100" s="147"/>
      <c r="AA100" s="147"/>
      <c r="AB100" s="147"/>
      <c r="AC100" s="147"/>
      <c r="AE100" s="146">
        <v>2</v>
      </c>
      <c r="AF100" s="147">
        <v>132.4</v>
      </c>
      <c r="AG100" s="147" t="s">
        <v>63</v>
      </c>
      <c r="AH100" s="147">
        <v>10</v>
      </c>
      <c r="AO100" s="152"/>
    </row>
    <row r="101" spans="1:55" x14ac:dyDescent="0.25">
      <c r="F101" s="152"/>
      <c r="H101" s="7"/>
      <c r="I101" s="7"/>
      <c r="V101" s="147"/>
      <c r="W101" s="147"/>
      <c r="X101" s="147"/>
      <c r="Y101" s="147"/>
      <c r="AA101" s="147"/>
      <c r="AB101" s="147"/>
      <c r="AC101" s="147"/>
      <c r="AO101" s="152"/>
    </row>
    <row r="102" spans="1:55" s="35" customFormat="1" x14ac:dyDescent="0.25">
      <c r="A102" s="140"/>
      <c r="D102" s="35" t="s">
        <v>12</v>
      </c>
      <c r="E102" s="35">
        <v>3</v>
      </c>
      <c r="F102" s="153">
        <v>100</v>
      </c>
      <c r="G102" s="142" t="s">
        <v>10</v>
      </c>
      <c r="H102" s="143">
        <v>34.5</v>
      </c>
      <c r="I102" s="143">
        <v>41.5</v>
      </c>
      <c r="J102" s="142" t="s">
        <v>11</v>
      </c>
      <c r="L102" s="144">
        <f>H102*0.01*I102*0.01</f>
        <v>0.14317500000000002</v>
      </c>
      <c r="M102" s="142" t="s">
        <v>13</v>
      </c>
      <c r="N102" s="145">
        <f>L102*E102</f>
        <v>0.42952500000000005</v>
      </c>
      <c r="O102" s="142" t="s">
        <v>13</v>
      </c>
      <c r="P102" s="144">
        <f>N102*$B$98</f>
        <v>0.42952500000000005</v>
      </c>
      <c r="Q102" s="142" t="s">
        <v>13</v>
      </c>
      <c r="R102" s="142"/>
      <c r="U102" s="195"/>
      <c r="Z102" s="195"/>
      <c r="AE102" s="140"/>
      <c r="AJ102" s="140"/>
      <c r="AN102" s="204"/>
      <c r="AO102" s="153"/>
      <c r="AZ102" s="204"/>
      <c r="BB102" s="142"/>
      <c r="BC102" s="159"/>
    </row>
    <row r="103" spans="1:55" s="35" customFormat="1" x14ac:dyDescent="0.25">
      <c r="A103" s="140"/>
      <c r="F103" s="153"/>
      <c r="G103" s="142"/>
      <c r="H103" s="143"/>
      <c r="I103" s="143"/>
      <c r="J103" s="142"/>
      <c r="L103" s="144"/>
      <c r="M103" s="142"/>
      <c r="N103" s="145"/>
      <c r="O103" s="142"/>
      <c r="P103" s="144"/>
      <c r="Q103" s="142"/>
      <c r="R103" s="142"/>
      <c r="U103" s="195"/>
      <c r="Z103" s="195"/>
      <c r="AE103" s="140"/>
      <c r="AJ103" s="140"/>
      <c r="AN103" s="204"/>
      <c r="AO103" s="153"/>
      <c r="AZ103" s="204"/>
      <c r="BB103" s="142"/>
      <c r="BC103" s="159"/>
    </row>
    <row r="104" spans="1:55" s="35" customFormat="1" x14ac:dyDescent="0.25">
      <c r="A104" s="140"/>
      <c r="F104" s="153"/>
      <c r="G104" s="142"/>
      <c r="H104" s="143"/>
      <c r="I104" s="143"/>
      <c r="J104" s="142"/>
      <c r="L104" s="144"/>
      <c r="M104" s="142"/>
      <c r="N104" s="145"/>
      <c r="O104" s="142"/>
      <c r="P104" s="144"/>
      <c r="Q104" s="142"/>
      <c r="R104" s="142"/>
      <c r="U104" s="195"/>
      <c r="Z104" s="195"/>
      <c r="AE104" s="140"/>
      <c r="AJ104" s="140"/>
      <c r="AN104" s="204"/>
      <c r="AO104" s="153"/>
      <c r="AZ104" s="204"/>
      <c r="BB104" s="142"/>
      <c r="BC104" s="159"/>
    </row>
    <row r="105" spans="1:55" x14ac:dyDescent="0.25">
      <c r="A105" s="4"/>
      <c r="F105" s="152"/>
      <c r="H105" s="7"/>
      <c r="I105" s="7"/>
      <c r="O105" s="10"/>
      <c r="P105" s="9"/>
      <c r="Q105" s="10"/>
      <c r="R105" s="10"/>
      <c r="V105" s="147"/>
      <c r="W105" s="147"/>
      <c r="X105" s="147"/>
      <c r="Y105" s="147"/>
      <c r="AA105" s="147"/>
      <c r="AB105" s="147"/>
      <c r="AC105" s="147"/>
      <c r="AO105" s="152"/>
    </row>
    <row r="106" spans="1:55" x14ac:dyDescent="0.25">
      <c r="A106" s="27" t="s">
        <v>21</v>
      </c>
      <c r="O106" s="10"/>
      <c r="P106" s="9"/>
      <c r="Q106" s="10"/>
      <c r="R106" s="10"/>
      <c r="V106" s="147"/>
      <c r="W106" s="147"/>
      <c r="X106" s="147"/>
      <c r="Y106" s="147"/>
      <c r="AA106" s="147"/>
      <c r="AB106" s="147"/>
      <c r="AC106" s="147"/>
    </row>
    <row r="107" spans="1:55" x14ac:dyDescent="0.25">
      <c r="A107" s="27" t="s">
        <v>22</v>
      </c>
      <c r="B107" s="4">
        <v>7</v>
      </c>
      <c r="D107" s="4" t="s">
        <v>18</v>
      </c>
      <c r="E107" s="4">
        <v>1</v>
      </c>
      <c r="F107" s="10" t="s">
        <v>42</v>
      </c>
      <c r="G107" s="6" t="s">
        <v>10</v>
      </c>
      <c r="H107" s="7">
        <v>264.8</v>
      </c>
      <c r="I107" s="7"/>
      <c r="L107" s="8">
        <f>H107*0.01</f>
        <v>2.6480000000000001</v>
      </c>
      <c r="M107" s="6" t="s">
        <v>41</v>
      </c>
      <c r="N107" s="9">
        <f>L107*E107</f>
        <v>2.6480000000000001</v>
      </c>
      <c r="O107" s="6" t="s">
        <v>41</v>
      </c>
      <c r="P107" s="8">
        <f>N107*$B$107</f>
        <v>18.536000000000001</v>
      </c>
      <c r="Q107" s="6" t="s">
        <v>41</v>
      </c>
      <c r="V107" s="147"/>
      <c r="W107" s="147"/>
      <c r="X107" s="147"/>
      <c r="Y107" s="147"/>
      <c r="AA107" s="147"/>
      <c r="AB107" s="147"/>
      <c r="AC107" s="147"/>
      <c r="AO107" s="10"/>
    </row>
    <row r="108" spans="1:55" x14ac:dyDescent="0.25">
      <c r="A108" s="27"/>
      <c r="F108" s="154"/>
      <c r="H108" s="7"/>
      <c r="I108" s="7"/>
      <c r="V108" s="147"/>
      <c r="W108" s="147"/>
      <c r="X108" s="147"/>
      <c r="Y108" s="147"/>
      <c r="AA108" s="147"/>
      <c r="AB108" s="147"/>
      <c r="AC108" s="147"/>
      <c r="AO108" s="154"/>
    </row>
    <row r="109" spans="1:55" x14ac:dyDescent="0.25">
      <c r="A109" s="27" t="s">
        <v>69</v>
      </c>
      <c r="B109" s="4">
        <v>16</v>
      </c>
      <c r="D109" s="4" t="s">
        <v>18</v>
      </c>
      <c r="E109" s="4">
        <v>1</v>
      </c>
      <c r="F109" s="10" t="s">
        <v>42</v>
      </c>
      <c r="G109" s="6" t="s">
        <v>10</v>
      </c>
      <c r="H109" s="7">
        <v>230</v>
      </c>
      <c r="I109" s="7"/>
      <c r="J109" s="6" t="s">
        <v>11</v>
      </c>
      <c r="L109" s="8">
        <f>H109*0.01</f>
        <v>2.3000000000000003</v>
      </c>
      <c r="M109" s="6" t="s">
        <v>13</v>
      </c>
      <c r="N109" s="9">
        <f>L109*E109</f>
        <v>2.3000000000000003</v>
      </c>
      <c r="O109" s="6" t="s">
        <v>13</v>
      </c>
      <c r="P109" s="9">
        <f>N109*B109</f>
        <v>36.800000000000004</v>
      </c>
      <c r="Q109" s="6" t="s">
        <v>13</v>
      </c>
      <c r="V109" s="147"/>
      <c r="W109" s="147"/>
      <c r="X109" s="147"/>
      <c r="Y109" s="147"/>
      <c r="AA109" s="147"/>
      <c r="AB109" s="147"/>
      <c r="AC109" s="147"/>
      <c r="AO109" s="10"/>
    </row>
    <row r="110" spans="1:55" x14ac:dyDescent="0.25">
      <c r="A110" s="27"/>
      <c r="F110" s="154"/>
      <c r="H110" s="7"/>
      <c r="I110" s="7"/>
      <c r="P110" s="9"/>
      <c r="V110" s="147"/>
      <c r="W110" s="147"/>
      <c r="X110" s="147"/>
      <c r="Y110" s="147"/>
      <c r="AA110" s="147"/>
      <c r="AB110" s="147"/>
      <c r="AC110" s="147"/>
      <c r="AO110" s="154"/>
    </row>
    <row r="111" spans="1:55" x14ac:dyDescent="0.25">
      <c r="A111" s="4"/>
      <c r="G111" s="4"/>
      <c r="J111" s="4"/>
      <c r="L111" s="4"/>
      <c r="M111" s="4"/>
      <c r="N111" s="4"/>
      <c r="O111" s="4"/>
      <c r="P111" s="4"/>
      <c r="Q111" s="4"/>
      <c r="R111" s="147"/>
      <c r="V111" s="147"/>
      <c r="W111" s="147"/>
      <c r="X111" s="147"/>
      <c r="Y111" s="147"/>
      <c r="AA111" s="147"/>
      <c r="AB111" s="147"/>
      <c r="AC111" s="147"/>
    </row>
    <row r="112" spans="1:55" x14ac:dyDescent="0.25">
      <c r="A112" s="11" t="s">
        <v>16</v>
      </c>
      <c r="D112" s="11" t="s">
        <v>9</v>
      </c>
      <c r="E112" s="3"/>
      <c r="F112" s="14">
        <v>12</v>
      </c>
      <c r="G112" s="15" t="s">
        <v>10</v>
      </c>
      <c r="H112" s="7"/>
      <c r="I112" s="7"/>
      <c r="N112" s="18">
        <f>SUM(N2:N3,N10:N11,N72:N73,N81:N82,N90:N91,N98:N99)</f>
        <v>13.664888000000003</v>
      </c>
      <c r="O112" s="16" t="s">
        <v>13</v>
      </c>
      <c r="P112" s="18">
        <f>SUM(P2:P3,P10:P11,P72:P73,P81:P82,P90:P91,P98:P99)</f>
        <v>40.437864000000012</v>
      </c>
      <c r="Q112" s="16" t="s">
        <v>13</v>
      </c>
      <c r="R112" s="118"/>
      <c r="V112" s="147"/>
      <c r="W112" s="147"/>
      <c r="X112" s="147"/>
      <c r="Y112" s="147"/>
      <c r="AA112" s="147"/>
      <c r="AB112" s="147"/>
      <c r="AC112" s="147"/>
      <c r="AO112" s="119"/>
    </row>
    <row r="113" spans="4:41" x14ac:dyDescent="0.25">
      <c r="D113" s="11" t="s">
        <v>9</v>
      </c>
      <c r="E113" s="3"/>
      <c r="F113" s="12">
        <v>18</v>
      </c>
      <c r="G113" s="13" t="s">
        <v>10</v>
      </c>
      <c r="H113" s="7"/>
      <c r="I113" s="7"/>
      <c r="N113" s="18">
        <f>SUM(N4:N5,N12:N13,N19:N22,N24,N29:N32,N34,N39:N41,N43,N48:N51,N55:N57,N59,N64:N67,N74:N76,N83:N85,N92:N93,N100:N101)</f>
        <v>12.60285</v>
      </c>
      <c r="O113" s="16" t="s">
        <v>13</v>
      </c>
      <c r="P113" s="18">
        <f>SUM(P4:P5,P12:P13,P19:P22,P24,P29:P32,P34,P39:P41,P43,P48:P51,P55:P57,P59,P64:P67,P74:P76,P83:P85,P92:P93,P100:P101)</f>
        <v>42.129650000000026</v>
      </c>
      <c r="Q113" s="16" t="s">
        <v>13</v>
      </c>
      <c r="R113" s="118"/>
      <c r="V113" s="147"/>
      <c r="W113" s="147"/>
      <c r="X113" s="147"/>
      <c r="Y113" s="147"/>
      <c r="AA113" s="147"/>
      <c r="AB113" s="147"/>
      <c r="AC113" s="147"/>
      <c r="AO113" s="119"/>
    </row>
    <row r="114" spans="4:41" x14ac:dyDescent="0.25">
      <c r="D114" s="11"/>
      <c r="E114" s="3"/>
      <c r="F114" s="14"/>
      <c r="G114" s="15"/>
      <c r="I114" s="17"/>
      <c r="J114" s="16"/>
      <c r="N114" s="18"/>
      <c r="O114" s="16"/>
      <c r="P114" s="18"/>
      <c r="Q114" s="16"/>
      <c r="R114" s="118"/>
      <c r="V114" s="147"/>
      <c r="W114" s="147"/>
      <c r="X114" s="147"/>
      <c r="Y114" s="147"/>
      <c r="AA114" s="147"/>
      <c r="AB114" s="147"/>
      <c r="AC114" s="147"/>
      <c r="AO114" s="119"/>
    </row>
    <row r="115" spans="4:41" x14ac:dyDescent="0.25">
      <c r="D115" s="11"/>
      <c r="E115" s="3"/>
      <c r="F115" s="14"/>
      <c r="G115" s="15"/>
      <c r="I115" s="17"/>
      <c r="J115" s="16"/>
      <c r="N115" s="18"/>
      <c r="O115" s="16"/>
      <c r="P115" s="18"/>
      <c r="Q115" s="16"/>
      <c r="R115" s="118"/>
      <c r="V115" s="147"/>
      <c r="W115" s="147"/>
      <c r="X115" s="147"/>
      <c r="Y115" s="147"/>
      <c r="AA115" s="147"/>
      <c r="AB115" s="147"/>
      <c r="AC115" s="147"/>
      <c r="AO115" s="119"/>
    </row>
    <row r="116" spans="4:41" x14ac:dyDescent="0.25">
      <c r="D116" s="11" t="s">
        <v>12</v>
      </c>
      <c r="E116" s="3"/>
      <c r="F116" s="14">
        <v>50</v>
      </c>
      <c r="G116" s="15" t="s">
        <v>10</v>
      </c>
      <c r="H116" s="7"/>
      <c r="I116" s="7"/>
      <c r="N116" s="18">
        <f>SUM(N26,N35,N45,N52,N60,N69)</f>
        <v>3.5964720000000003</v>
      </c>
      <c r="O116" s="16" t="s">
        <v>13</v>
      </c>
      <c r="P116" s="18">
        <f>SUM(P26,P35,P45,P52,P60,P69)</f>
        <v>12.700511999999998</v>
      </c>
      <c r="Q116" s="16" t="s">
        <v>13</v>
      </c>
      <c r="R116" s="118"/>
      <c r="V116" s="147"/>
      <c r="W116" s="147"/>
      <c r="X116" s="147"/>
      <c r="Y116" s="147"/>
      <c r="AA116" s="147"/>
      <c r="AB116" s="147"/>
      <c r="AC116" s="147"/>
      <c r="AO116" s="119"/>
    </row>
    <row r="117" spans="4:41" x14ac:dyDescent="0.25">
      <c r="D117" s="11"/>
      <c r="E117" s="3"/>
      <c r="F117" s="14">
        <v>100</v>
      </c>
      <c r="G117" s="15" t="s">
        <v>10</v>
      </c>
      <c r="H117" s="7"/>
      <c r="I117" s="7"/>
      <c r="N117" s="18">
        <f>SUM(N6,N14,N78,N86,N95,N102)</f>
        <v>5.9305159999999999</v>
      </c>
      <c r="O117" s="16" t="s">
        <v>13</v>
      </c>
      <c r="P117" s="18">
        <f>SUM(P6,P14,P78,P86,P95,P102)</f>
        <v>17.706956000000002</v>
      </c>
      <c r="Q117" s="16" t="s">
        <v>13</v>
      </c>
      <c r="R117" s="118"/>
      <c r="V117" s="147"/>
      <c r="W117" s="147"/>
      <c r="X117" s="147"/>
      <c r="Y117" s="147"/>
      <c r="AA117" s="147"/>
      <c r="AB117" s="147"/>
      <c r="AC117" s="147"/>
      <c r="AO117" s="119"/>
    </row>
    <row r="118" spans="4:41" x14ac:dyDescent="0.25">
      <c r="V118" s="147"/>
      <c r="W118" s="147"/>
      <c r="X118" s="147"/>
      <c r="Y118" s="147"/>
      <c r="AA118" s="147"/>
      <c r="AB118" s="147"/>
      <c r="AC118" s="147"/>
      <c r="AO118" s="27"/>
    </row>
    <row r="119" spans="4:41" x14ac:dyDescent="0.25">
      <c r="F119" s="154"/>
      <c r="H119" s="7"/>
      <c r="I119" s="7"/>
      <c r="V119" s="147"/>
      <c r="W119" s="147"/>
      <c r="X119" s="147"/>
      <c r="Y119" s="147"/>
      <c r="AA119" s="147"/>
      <c r="AB119" s="147"/>
      <c r="AC119" s="147"/>
      <c r="AO119" s="154"/>
    </row>
    <row r="120" spans="4:41" x14ac:dyDescent="0.25">
      <c r="H120" s="7"/>
      <c r="I120" s="7"/>
      <c r="V120" s="147"/>
      <c r="W120" s="147"/>
      <c r="X120" s="147"/>
      <c r="Y120" s="147"/>
      <c r="AA120" s="147"/>
      <c r="AB120" s="147"/>
      <c r="AC120" s="147"/>
    </row>
    <row r="121" spans="4:41" x14ac:dyDescent="0.25">
      <c r="I121" s="17">
        <v>50</v>
      </c>
      <c r="J121" s="16" t="s">
        <v>10</v>
      </c>
      <c r="V121" s="147"/>
      <c r="W121" s="147"/>
      <c r="X121" s="147"/>
      <c r="Y121" s="147"/>
      <c r="AA121" s="147"/>
      <c r="AB121" s="147"/>
      <c r="AC121" s="147"/>
    </row>
    <row r="122" spans="4:41" x14ac:dyDescent="0.25">
      <c r="H122" s="4">
        <v>14</v>
      </c>
      <c r="J122" s="5" t="s">
        <v>43</v>
      </c>
      <c r="K122" s="6" t="s">
        <v>10</v>
      </c>
      <c r="L122" s="7">
        <v>132.4</v>
      </c>
      <c r="M122" s="6" t="s">
        <v>11</v>
      </c>
      <c r="N122" s="224" t="s">
        <v>70</v>
      </c>
      <c r="O122" s="224"/>
      <c r="V122" s="147"/>
      <c r="W122" s="147"/>
      <c r="X122" s="147"/>
      <c r="Y122" s="147"/>
      <c r="AA122" s="147"/>
      <c r="AB122" s="147"/>
      <c r="AC122" s="147"/>
    </row>
    <row r="123" spans="4:41" x14ac:dyDescent="0.25">
      <c r="H123" s="4">
        <v>6</v>
      </c>
      <c r="J123" s="5" t="s">
        <v>43</v>
      </c>
      <c r="K123" s="6" t="s">
        <v>10</v>
      </c>
      <c r="L123" s="7">
        <v>74.400000000000006</v>
      </c>
      <c r="M123" s="6" t="s">
        <v>11</v>
      </c>
      <c r="N123" s="225" t="s">
        <v>71</v>
      </c>
      <c r="O123" s="225"/>
      <c r="V123" s="147"/>
      <c r="W123" s="147"/>
      <c r="X123" s="147"/>
      <c r="Y123" s="147"/>
      <c r="AA123" s="147"/>
      <c r="AB123" s="147"/>
      <c r="AC123" s="147"/>
    </row>
    <row r="124" spans="4:41" x14ac:dyDescent="0.25">
      <c r="H124" s="4">
        <v>2</v>
      </c>
      <c r="J124" s="5" t="s">
        <v>43</v>
      </c>
      <c r="K124" s="6" t="s">
        <v>10</v>
      </c>
      <c r="L124" s="7">
        <v>36.299999999999997</v>
      </c>
      <c r="M124" s="6" t="s">
        <v>11</v>
      </c>
      <c r="N124" s="225"/>
      <c r="O124" s="225"/>
      <c r="V124" s="147"/>
      <c r="W124" s="147"/>
      <c r="X124" s="147"/>
      <c r="Y124" s="147"/>
      <c r="AA124" s="147"/>
      <c r="AB124" s="147"/>
      <c r="AC124" s="147"/>
    </row>
    <row r="125" spans="4:41" x14ac:dyDescent="0.25">
      <c r="H125" s="4">
        <v>1</v>
      </c>
      <c r="J125" s="5" t="s">
        <v>43</v>
      </c>
      <c r="K125" s="6" t="s">
        <v>10</v>
      </c>
      <c r="L125" s="7">
        <v>34.5</v>
      </c>
      <c r="M125" s="6" t="s">
        <v>11</v>
      </c>
      <c r="N125" s="227" t="s">
        <v>72</v>
      </c>
      <c r="O125" s="227"/>
      <c r="V125" s="147"/>
      <c r="W125" s="147"/>
      <c r="X125" s="147"/>
      <c r="Y125" s="147"/>
      <c r="AA125" s="147"/>
      <c r="AB125" s="147"/>
      <c r="AC125" s="147"/>
    </row>
    <row r="126" spans="4:41" x14ac:dyDescent="0.25">
      <c r="J126" s="5"/>
      <c r="K126" s="6"/>
      <c r="L126" s="7"/>
      <c r="N126" s="6"/>
      <c r="O126" s="9"/>
      <c r="V126" s="147"/>
      <c r="W126" s="147"/>
      <c r="X126" s="147"/>
      <c r="Y126" s="147"/>
      <c r="AA126" s="147"/>
      <c r="AB126" s="147"/>
      <c r="AC126" s="147"/>
    </row>
    <row r="127" spans="4:41" x14ac:dyDescent="0.25">
      <c r="I127" s="17">
        <v>100</v>
      </c>
      <c r="J127" s="16" t="s">
        <v>10</v>
      </c>
      <c r="N127" s="6"/>
      <c r="O127" s="9"/>
      <c r="V127" s="147"/>
      <c r="W127" s="147"/>
      <c r="X127" s="147"/>
      <c r="Y127" s="147"/>
      <c r="AA127" s="147"/>
      <c r="AB127" s="147"/>
      <c r="AC127" s="147"/>
    </row>
    <row r="128" spans="4:41" x14ac:dyDescent="0.25">
      <c r="H128" s="4">
        <v>6</v>
      </c>
      <c r="J128" s="5" t="s">
        <v>42</v>
      </c>
      <c r="K128" s="6" t="s">
        <v>10</v>
      </c>
      <c r="L128" s="7">
        <v>72.599999999999994</v>
      </c>
      <c r="M128" s="6" t="s">
        <v>11</v>
      </c>
      <c r="N128" s="225" t="s">
        <v>71</v>
      </c>
      <c r="O128" s="225"/>
      <c r="V128" s="147"/>
      <c r="W128" s="147"/>
      <c r="X128" s="147"/>
      <c r="Y128" s="147"/>
      <c r="AA128" s="147"/>
      <c r="AB128" s="147"/>
      <c r="AC128" s="147"/>
    </row>
    <row r="129" spans="8:29" x14ac:dyDescent="0.25">
      <c r="H129" s="4">
        <v>2</v>
      </c>
      <c r="J129" s="5" t="s">
        <v>42</v>
      </c>
      <c r="K129" s="6" t="s">
        <v>10</v>
      </c>
      <c r="L129" s="7">
        <v>34.5</v>
      </c>
      <c r="M129" s="6" t="s">
        <v>11</v>
      </c>
      <c r="N129" s="225"/>
      <c r="O129" s="225"/>
      <c r="V129" s="147"/>
      <c r="W129" s="147"/>
      <c r="X129" s="147"/>
      <c r="Y129" s="147"/>
      <c r="AA129" s="147"/>
      <c r="AB129" s="147"/>
      <c r="AC129" s="147"/>
    </row>
    <row r="130" spans="8:29" x14ac:dyDescent="0.25">
      <c r="H130" s="4">
        <v>7</v>
      </c>
      <c r="J130" s="6" t="s">
        <v>42</v>
      </c>
      <c r="K130" s="6" t="s">
        <v>10</v>
      </c>
      <c r="L130" s="7">
        <v>264.8</v>
      </c>
      <c r="M130" s="6" t="s">
        <v>11</v>
      </c>
      <c r="N130" s="224" t="s">
        <v>70</v>
      </c>
      <c r="O130" s="224"/>
      <c r="V130" s="147"/>
      <c r="W130" s="147"/>
      <c r="X130" s="147"/>
      <c r="Y130" s="147"/>
      <c r="AA130" s="147"/>
      <c r="AB130" s="147"/>
      <c r="AC130" s="147"/>
    </row>
    <row r="131" spans="8:29" x14ac:dyDescent="0.25">
      <c r="H131" s="4">
        <v>16</v>
      </c>
      <c r="J131" s="6" t="s">
        <v>42</v>
      </c>
      <c r="K131" s="6" t="s">
        <v>10</v>
      </c>
      <c r="L131" s="7">
        <v>230</v>
      </c>
      <c r="M131" s="6" t="s">
        <v>11</v>
      </c>
      <c r="N131" s="224" t="s">
        <v>73</v>
      </c>
      <c r="O131" s="224"/>
      <c r="V131" s="147"/>
      <c r="W131" s="147"/>
      <c r="X131" s="147"/>
      <c r="Y131" s="147"/>
      <c r="AA131" s="147"/>
      <c r="AB131" s="147"/>
      <c r="AC131" s="147"/>
    </row>
    <row r="132" spans="8:29" x14ac:dyDescent="0.25">
      <c r="V132" s="147"/>
      <c r="W132" s="147"/>
      <c r="X132" s="147"/>
      <c r="Y132" s="147"/>
      <c r="AA132" s="147"/>
      <c r="AB132" s="147"/>
      <c r="AC132" s="147"/>
    </row>
    <row r="133" spans="8:29" x14ac:dyDescent="0.25">
      <c r="V133" s="147"/>
      <c r="W133" s="147"/>
      <c r="X133" s="147"/>
      <c r="Y133" s="147"/>
      <c r="AA133" s="147"/>
      <c r="AB133" s="147"/>
      <c r="AC133" s="147"/>
    </row>
    <row r="134" spans="8:29" x14ac:dyDescent="0.25">
      <c r="V134" s="147"/>
      <c r="W134" s="147"/>
      <c r="X134" s="147"/>
      <c r="Y134" s="147"/>
      <c r="AA134" s="147"/>
      <c r="AB134" s="147"/>
      <c r="AC134" s="147"/>
    </row>
    <row r="135" spans="8:29" x14ac:dyDescent="0.25">
      <c r="V135" s="147"/>
      <c r="W135" s="147"/>
      <c r="X135" s="147"/>
      <c r="Y135" s="147"/>
      <c r="AA135" s="147"/>
      <c r="AB135" s="147"/>
      <c r="AC135" s="147"/>
    </row>
    <row r="136" spans="8:29" x14ac:dyDescent="0.25">
      <c r="V136" s="147"/>
      <c r="W136" s="147"/>
      <c r="X136" s="147"/>
      <c r="Y136" s="147"/>
      <c r="AA136" s="147"/>
      <c r="AB136" s="147"/>
      <c r="AC136" s="147"/>
    </row>
    <row r="137" spans="8:29" x14ac:dyDescent="0.25">
      <c r="V137" s="147"/>
      <c r="W137" s="147"/>
      <c r="X137" s="147"/>
      <c r="Y137" s="147"/>
      <c r="AA137" s="147"/>
      <c r="AB137" s="147"/>
      <c r="AC137" s="147"/>
    </row>
    <row r="138" spans="8:29" x14ac:dyDescent="0.25">
      <c r="V138" s="147"/>
      <c r="W138" s="147"/>
      <c r="X138" s="147"/>
      <c r="Y138" s="147"/>
      <c r="AA138" s="147"/>
      <c r="AB138" s="147"/>
      <c r="AC138" s="147"/>
    </row>
    <row r="139" spans="8:29" x14ac:dyDescent="0.25">
      <c r="V139" s="147"/>
      <c r="W139" s="147"/>
      <c r="X139" s="147"/>
      <c r="Y139" s="147"/>
      <c r="AA139" s="147"/>
      <c r="AB139" s="147"/>
      <c r="AC139" s="147"/>
    </row>
    <row r="140" spans="8:29" x14ac:dyDescent="0.25">
      <c r="V140" s="147"/>
      <c r="W140" s="147"/>
      <c r="X140" s="147"/>
      <c r="Y140" s="147"/>
      <c r="AA140" s="147"/>
      <c r="AB140" s="147"/>
      <c r="AC140" s="147"/>
    </row>
    <row r="141" spans="8:29" x14ac:dyDescent="0.25">
      <c r="V141" s="147"/>
      <c r="W141" s="147"/>
      <c r="X141" s="147"/>
      <c r="Y141" s="147"/>
      <c r="AA141" s="147"/>
      <c r="AB141" s="147"/>
      <c r="AC141" s="147"/>
    </row>
    <row r="142" spans="8:29" x14ac:dyDescent="0.25">
      <c r="V142" s="147"/>
      <c r="W142" s="147"/>
      <c r="X142" s="147"/>
      <c r="Y142" s="147"/>
      <c r="AA142" s="147"/>
      <c r="AB142" s="147"/>
      <c r="AC142" s="147"/>
    </row>
    <row r="143" spans="8:29" x14ac:dyDescent="0.25">
      <c r="V143" s="147"/>
      <c r="W143" s="147"/>
      <c r="X143" s="147"/>
      <c r="Y143" s="147"/>
      <c r="AA143" s="147"/>
      <c r="AB143" s="147"/>
      <c r="AC143" s="147"/>
    </row>
    <row r="144" spans="8:29" x14ac:dyDescent="0.25">
      <c r="V144" s="147"/>
      <c r="W144" s="147"/>
      <c r="X144" s="147"/>
      <c r="Y144" s="147"/>
      <c r="AA144" s="147"/>
      <c r="AB144" s="147"/>
      <c r="AC144" s="147"/>
    </row>
    <row r="145" spans="22:29" x14ac:dyDescent="0.25">
      <c r="V145" s="147"/>
      <c r="W145" s="147"/>
      <c r="X145" s="147"/>
      <c r="Y145" s="147"/>
      <c r="AA145" s="147"/>
      <c r="AB145" s="147"/>
      <c r="AC145" s="147"/>
    </row>
    <row r="146" spans="22:29" x14ac:dyDescent="0.25">
      <c r="V146" s="147"/>
      <c r="W146" s="147"/>
      <c r="X146" s="147"/>
      <c r="Y146" s="147"/>
      <c r="AA146" s="147"/>
      <c r="AB146" s="147"/>
      <c r="AC146" s="147"/>
    </row>
    <row r="147" spans="22:29" x14ac:dyDescent="0.25">
      <c r="V147" s="147"/>
      <c r="W147" s="147"/>
      <c r="X147" s="147"/>
      <c r="Y147" s="147"/>
      <c r="AA147" s="147"/>
      <c r="AB147" s="147"/>
      <c r="AC147" s="147"/>
    </row>
    <row r="148" spans="22:29" x14ac:dyDescent="0.25">
      <c r="V148" s="147"/>
      <c r="W148" s="147"/>
      <c r="X148" s="147"/>
      <c r="Y148" s="147"/>
      <c r="AA148" s="147"/>
      <c r="AB148" s="147"/>
      <c r="AC148" s="147"/>
    </row>
    <row r="149" spans="22:29" x14ac:dyDescent="0.25">
      <c r="V149" s="147"/>
      <c r="W149" s="147"/>
      <c r="X149" s="147"/>
      <c r="Y149" s="147"/>
      <c r="AA149" s="147"/>
      <c r="AB149" s="147"/>
      <c r="AC149" s="147"/>
    </row>
    <row r="150" spans="22:29" x14ac:dyDescent="0.25">
      <c r="V150" s="147"/>
      <c r="W150" s="147"/>
      <c r="X150" s="147"/>
      <c r="Y150" s="147"/>
      <c r="AA150" s="147"/>
      <c r="AB150" s="147"/>
      <c r="AC150" s="147"/>
    </row>
    <row r="151" spans="22:29" x14ac:dyDescent="0.25">
      <c r="V151" s="147"/>
      <c r="W151" s="147"/>
      <c r="X151" s="147"/>
      <c r="Y151" s="147"/>
      <c r="AA151" s="147"/>
      <c r="AB151" s="147"/>
      <c r="AC151" s="147"/>
    </row>
    <row r="152" spans="22:29" x14ac:dyDescent="0.25">
      <c r="V152" s="147"/>
      <c r="W152" s="147"/>
      <c r="X152" s="147"/>
      <c r="Y152" s="147"/>
      <c r="AA152" s="147"/>
      <c r="AB152" s="147"/>
      <c r="AC152" s="147"/>
    </row>
    <row r="153" spans="22:29" x14ac:dyDescent="0.25">
      <c r="V153" s="147"/>
      <c r="W153" s="147"/>
      <c r="X153" s="147"/>
      <c r="Y153" s="147"/>
      <c r="AA153" s="147"/>
      <c r="AB153" s="147"/>
      <c r="AC153" s="147"/>
    </row>
    <row r="154" spans="22:29" x14ac:dyDescent="0.25">
      <c r="V154" s="147"/>
      <c r="W154" s="147"/>
      <c r="X154" s="147"/>
      <c r="Y154" s="147"/>
      <c r="AA154" s="147"/>
      <c r="AB154" s="147"/>
      <c r="AC154" s="147"/>
    </row>
    <row r="155" spans="22:29" x14ac:dyDescent="0.25">
      <c r="V155" s="147"/>
      <c r="W155" s="147"/>
      <c r="X155" s="147"/>
      <c r="Y155" s="147"/>
      <c r="AA155" s="147"/>
      <c r="AB155" s="147"/>
      <c r="AC155" s="147"/>
    </row>
    <row r="156" spans="22:29" x14ac:dyDescent="0.25">
      <c r="V156" s="147"/>
      <c r="W156" s="147"/>
      <c r="X156" s="147"/>
      <c r="Y156" s="147"/>
      <c r="AA156" s="147"/>
      <c r="AB156" s="147"/>
      <c r="AC156" s="147"/>
    </row>
    <row r="157" spans="22:29" x14ac:dyDescent="0.25">
      <c r="V157" s="147"/>
      <c r="W157" s="147"/>
      <c r="X157" s="147"/>
      <c r="Y157" s="147"/>
      <c r="AA157" s="147"/>
      <c r="AB157" s="147"/>
      <c r="AC157" s="147"/>
    </row>
    <row r="158" spans="22:29" x14ac:dyDescent="0.25">
      <c r="V158" s="147"/>
      <c r="W158" s="147"/>
      <c r="X158" s="147"/>
      <c r="Y158" s="147"/>
      <c r="AA158" s="147"/>
      <c r="AB158" s="147"/>
      <c r="AC158" s="147"/>
    </row>
    <row r="159" spans="22:29" x14ac:dyDescent="0.25">
      <c r="V159" s="147"/>
      <c r="W159" s="147"/>
      <c r="X159" s="147"/>
      <c r="Y159" s="147"/>
      <c r="AA159" s="147"/>
      <c r="AB159" s="147"/>
      <c r="AC159" s="147"/>
    </row>
    <row r="160" spans="22:29" x14ac:dyDescent="0.25">
      <c r="V160" s="147"/>
      <c r="W160" s="147"/>
      <c r="X160" s="147"/>
      <c r="Y160" s="147"/>
      <c r="AA160" s="147"/>
      <c r="AB160" s="147"/>
      <c r="AC160" s="147"/>
    </row>
    <row r="161" spans="22:29" x14ac:dyDescent="0.25">
      <c r="V161" s="147"/>
      <c r="W161" s="147"/>
      <c r="X161" s="147"/>
      <c r="Y161" s="147"/>
      <c r="AA161" s="147"/>
      <c r="AB161" s="147"/>
      <c r="AC161" s="147"/>
    </row>
    <row r="162" spans="22:29" x14ac:dyDescent="0.25">
      <c r="V162" s="147"/>
      <c r="W162" s="147"/>
      <c r="X162" s="147"/>
      <c r="Y162" s="147"/>
      <c r="AA162" s="147"/>
      <c r="AB162" s="147"/>
      <c r="AC162" s="147"/>
    </row>
    <row r="163" spans="22:29" x14ac:dyDescent="0.25">
      <c r="V163" s="147"/>
      <c r="W163" s="147"/>
      <c r="X163" s="147"/>
      <c r="Y163" s="147"/>
      <c r="AA163" s="147"/>
      <c r="AB163" s="147"/>
      <c r="AC163" s="147"/>
    </row>
    <row r="164" spans="22:29" x14ac:dyDescent="0.25">
      <c r="V164" s="147"/>
      <c r="W164" s="147"/>
      <c r="X164" s="147"/>
      <c r="Y164" s="147"/>
      <c r="AA164" s="147"/>
      <c r="AB164" s="147"/>
      <c r="AC164" s="147"/>
    </row>
    <row r="165" spans="22:29" x14ac:dyDescent="0.25">
      <c r="V165" s="147"/>
      <c r="W165" s="147"/>
      <c r="X165" s="147"/>
      <c r="Y165" s="147"/>
      <c r="AA165" s="147"/>
      <c r="AB165" s="147"/>
      <c r="AC165" s="147"/>
    </row>
    <row r="166" spans="22:29" x14ac:dyDescent="0.25">
      <c r="V166" s="147"/>
      <c r="W166" s="147"/>
      <c r="X166" s="147"/>
      <c r="Y166" s="147"/>
      <c r="AA166" s="147"/>
      <c r="AB166" s="147"/>
      <c r="AC166" s="147"/>
    </row>
    <row r="167" spans="22:29" x14ac:dyDescent="0.25">
      <c r="V167" s="147"/>
      <c r="W167" s="147"/>
      <c r="X167" s="147"/>
      <c r="Y167" s="147"/>
      <c r="AA167" s="147"/>
      <c r="AB167" s="147"/>
      <c r="AC167" s="147"/>
    </row>
    <row r="168" spans="22:29" x14ac:dyDescent="0.25">
      <c r="V168" s="147"/>
      <c r="W168" s="147"/>
      <c r="X168" s="147"/>
      <c r="Y168" s="147"/>
      <c r="AA168" s="147"/>
      <c r="AB168" s="147"/>
      <c r="AC168" s="147"/>
    </row>
    <row r="169" spans="22:29" x14ac:dyDescent="0.25">
      <c r="V169" s="147"/>
      <c r="W169" s="147"/>
      <c r="X169" s="147"/>
      <c r="Y169" s="147"/>
      <c r="AA169" s="147"/>
      <c r="AB169" s="147"/>
      <c r="AC169" s="147"/>
    </row>
    <row r="170" spans="22:29" x14ac:dyDescent="0.25">
      <c r="V170" s="147"/>
      <c r="W170" s="147"/>
      <c r="X170" s="147"/>
      <c r="Y170" s="147"/>
      <c r="AA170" s="147"/>
      <c r="AB170" s="147"/>
      <c r="AC170" s="147"/>
    </row>
    <row r="171" spans="22:29" x14ac:dyDescent="0.25">
      <c r="V171" s="147"/>
      <c r="W171" s="147"/>
      <c r="X171" s="147"/>
      <c r="Y171" s="147"/>
      <c r="AA171" s="147"/>
      <c r="AB171" s="147"/>
      <c r="AC171" s="147"/>
    </row>
    <row r="172" spans="22:29" x14ac:dyDescent="0.25">
      <c r="V172" s="147"/>
      <c r="W172" s="147"/>
      <c r="X172" s="147"/>
      <c r="Y172" s="147"/>
      <c r="AA172" s="147"/>
      <c r="AB172" s="147"/>
      <c r="AC172" s="147"/>
    </row>
    <row r="173" spans="22:29" x14ac:dyDescent="0.25">
      <c r="V173" s="147"/>
      <c r="W173" s="147"/>
      <c r="X173" s="147"/>
      <c r="Y173" s="147"/>
      <c r="AA173" s="147"/>
      <c r="AB173" s="147"/>
      <c r="AC173" s="147"/>
    </row>
    <row r="174" spans="22:29" x14ac:dyDescent="0.25">
      <c r="V174" s="147"/>
      <c r="W174" s="147"/>
      <c r="X174" s="147"/>
      <c r="Y174" s="147"/>
      <c r="AA174" s="147"/>
      <c r="AB174" s="147"/>
      <c r="AC174" s="147"/>
    </row>
    <row r="175" spans="22:29" x14ac:dyDescent="0.25">
      <c r="V175" s="147"/>
      <c r="W175" s="147"/>
      <c r="X175" s="147"/>
      <c r="Y175" s="147"/>
      <c r="AA175" s="147"/>
      <c r="AB175" s="147"/>
      <c r="AC175" s="147"/>
    </row>
    <row r="176" spans="22:29" x14ac:dyDescent="0.25">
      <c r="V176" s="147"/>
      <c r="W176" s="147"/>
      <c r="X176" s="147"/>
      <c r="Y176" s="147"/>
      <c r="AA176" s="147"/>
      <c r="AB176" s="147"/>
      <c r="AC176" s="147"/>
    </row>
    <row r="177" spans="22:29" x14ac:dyDescent="0.25">
      <c r="V177" s="147"/>
      <c r="W177" s="147"/>
      <c r="X177" s="147"/>
      <c r="Y177" s="147"/>
      <c r="AA177" s="147"/>
      <c r="AB177" s="147"/>
      <c r="AC177" s="147"/>
    </row>
    <row r="178" spans="22:29" x14ac:dyDescent="0.25">
      <c r="V178" s="147"/>
      <c r="W178" s="147"/>
      <c r="X178" s="147"/>
      <c r="Y178" s="147"/>
      <c r="AA178" s="147"/>
      <c r="AB178" s="147"/>
      <c r="AC178" s="147"/>
    </row>
    <row r="179" spans="22:29" x14ac:dyDescent="0.25">
      <c r="V179" s="147"/>
      <c r="W179" s="147"/>
      <c r="X179" s="147"/>
      <c r="Y179" s="147"/>
      <c r="AA179" s="147"/>
      <c r="AB179" s="147"/>
      <c r="AC179" s="147"/>
    </row>
    <row r="180" spans="22:29" x14ac:dyDescent="0.25">
      <c r="V180" s="147"/>
      <c r="W180" s="147"/>
      <c r="X180" s="147"/>
      <c r="Y180" s="147"/>
      <c r="AA180" s="147"/>
      <c r="AB180" s="147"/>
      <c r="AC180" s="147"/>
    </row>
    <row r="181" spans="22:29" x14ac:dyDescent="0.25">
      <c r="V181" s="147"/>
      <c r="W181" s="147"/>
      <c r="X181" s="147"/>
      <c r="Y181" s="147"/>
      <c r="AA181" s="147"/>
      <c r="AB181" s="147"/>
      <c r="AC181" s="147"/>
    </row>
    <row r="182" spans="22:29" x14ac:dyDescent="0.25">
      <c r="V182" s="147"/>
      <c r="W182" s="147"/>
      <c r="X182" s="147"/>
      <c r="Y182" s="147"/>
      <c r="AA182" s="147"/>
      <c r="AB182" s="147"/>
      <c r="AC182" s="147"/>
    </row>
    <row r="183" spans="22:29" x14ac:dyDescent="0.25">
      <c r="V183" s="147"/>
      <c r="W183" s="147"/>
      <c r="X183" s="147"/>
      <c r="Y183" s="147"/>
      <c r="AA183" s="147"/>
      <c r="AB183" s="147"/>
      <c r="AC183" s="147"/>
    </row>
    <row r="184" spans="22:29" x14ac:dyDescent="0.25">
      <c r="V184" s="147"/>
      <c r="W184" s="147"/>
      <c r="X184" s="147"/>
      <c r="Y184" s="147"/>
      <c r="AA184" s="147"/>
      <c r="AB184" s="147"/>
      <c r="AC184" s="147"/>
    </row>
    <row r="185" spans="22:29" x14ac:dyDescent="0.25">
      <c r="V185" s="147"/>
      <c r="W185" s="147"/>
      <c r="X185" s="147"/>
      <c r="Y185" s="147"/>
      <c r="AA185" s="147"/>
      <c r="AB185" s="147"/>
      <c r="AC185" s="147"/>
    </row>
    <row r="186" spans="22:29" x14ac:dyDescent="0.25">
      <c r="V186" s="147"/>
      <c r="W186" s="147"/>
      <c r="X186" s="147"/>
      <c r="Y186" s="147"/>
      <c r="AA186" s="147"/>
      <c r="AB186" s="147"/>
      <c r="AC186" s="147"/>
    </row>
    <row r="187" spans="22:29" x14ac:dyDescent="0.25">
      <c r="V187" s="147"/>
      <c r="W187" s="147"/>
      <c r="X187" s="147"/>
      <c r="Y187" s="147"/>
      <c r="AA187" s="147"/>
      <c r="AB187" s="147"/>
      <c r="AC187" s="147"/>
    </row>
    <row r="188" spans="22:29" x14ac:dyDescent="0.25">
      <c r="V188" s="147"/>
      <c r="W188" s="147"/>
      <c r="X188" s="147"/>
      <c r="Y188" s="147"/>
      <c r="AA188" s="147"/>
      <c r="AB188" s="147"/>
      <c r="AC188" s="147"/>
    </row>
    <row r="189" spans="22:29" x14ac:dyDescent="0.25">
      <c r="V189" s="147"/>
      <c r="W189" s="147"/>
      <c r="X189" s="147"/>
      <c r="Y189" s="147"/>
      <c r="AA189" s="147"/>
      <c r="AB189" s="147"/>
      <c r="AC189" s="147"/>
    </row>
    <row r="190" spans="22:29" x14ac:dyDescent="0.25">
      <c r="V190" s="147"/>
      <c r="W190" s="147"/>
      <c r="X190" s="147"/>
      <c r="Y190" s="147"/>
      <c r="AA190" s="147"/>
      <c r="AB190" s="147"/>
      <c r="AC190" s="147"/>
    </row>
    <row r="191" spans="22:29" x14ac:dyDescent="0.25">
      <c r="V191" s="147"/>
      <c r="W191" s="147"/>
      <c r="X191" s="147"/>
      <c r="Y191" s="147"/>
      <c r="AA191" s="147"/>
      <c r="AB191" s="147"/>
      <c r="AC191" s="147"/>
    </row>
    <row r="192" spans="22:29" x14ac:dyDescent="0.25">
      <c r="V192" s="147"/>
      <c r="W192" s="147"/>
      <c r="X192" s="147"/>
      <c r="Y192" s="147"/>
      <c r="AA192" s="147"/>
      <c r="AB192" s="147"/>
      <c r="AC192" s="147"/>
    </row>
    <row r="193" spans="22:29" x14ac:dyDescent="0.25">
      <c r="V193" s="147"/>
      <c r="W193" s="147"/>
      <c r="X193" s="147"/>
      <c r="Y193" s="147"/>
      <c r="AA193" s="147"/>
      <c r="AB193" s="147"/>
      <c r="AC193" s="147"/>
    </row>
    <row r="194" spans="22:29" x14ac:dyDescent="0.25">
      <c r="V194" s="147"/>
      <c r="W194" s="147"/>
      <c r="X194" s="147"/>
      <c r="Y194" s="147"/>
      <c r="AA194" s="147"/>
      <c r="AB194" s="147"/>
      <c r="AC194" s="147"/>
    </row>
    <row r="195" spans="22:29" x14ac:dyDescent="0.25">
      <c r="V195" s="147"/>
      <c r="W195" s="147"/>
      <c r="X195" s="147"/>
      <c r="Y195" s="147"/>
      <c r="AA195" s="147"/>
      <c r="AB195" s="147"/>
      <c r="AC195" s="147"/>
    </row>
    <row r="196" spans="22:29" x14ac:dyDescent="0.25">
      <c r="V196" s="147"/>
      <c r="W196" s="147"/>
      <c r="X196" s="147"/>
      <c r="Y196" s="147"/>
      <c r="AA196" s="147"/>
      <c r="AB196" s="147"/>
      <c r="AC196" s="147"/>
    </row>
    <row r="197" spans="22:29" x14ac:dyDescent="0.25">
      <c r="V197" s="147"/>
      <c r="W197" s="147"/>
      <c r="X197" s="147"/>
      <c r="Y197" s="147"/>
      <c r="AA197" s="147"/>
      <c r="AB197" s="147"/>
      <c r="AC197" s="147"/>
    </row>
    <row r="198" spans="22:29" x14ac:dyDescent="0.25">
      <c r="V198" s="147"/>
      <c r="W198" s="147"/>
      <c r="X198" s="147"/>
      <c r="Y198" s="147"/>
      <c r="AA198" s="147"/>
      <c r="AB198" s="147"/>
      <c r="AC198" s="147"/>
    </row>
    <row r="199" spans="22:29" x14ac:dyDescent="0.25">
      <c r="V199" s="147"/>
      <c r="W199" s="147"/>
      <c r="X199" s="147"/>
      <c r="Y199" s="147"/>
      <c r="AA199" s="147"/>
      <c r="AB199" s="147"/>
      <c r="AC199" s="147"/>
    </row>
    <row r="200" spans="22:29" x14ac:dyDescent="0.25">
      <c r="V200" s="147"/>
      <c r="W200" s="147"/>
      <c r="X200" s="147"/>
      <c r="Y200" s="147"/>
      <c r="AA200" s="147"/>
      <c r="AB200" s="147"/>
      <c r="AC200" s="147"/>
    </row>
    <row r="201" spans="22:29" x14ac:dyDescent="0.25">
      <c r="V201" s="147"/>
      <c r="W201" s="147"/>
      <c r="X201" s="147"/>
      <c r="Y201" s="147"/>
      <c r="AA201" s="147"/>
      <c r="AB201" s="147"/>
      <c r="AC201" s="147"/>
    </row>
    <row r="202" spans="22:29" x14ac:dyDescent="0.25">
      <c r="V202" s="147"/>
      <c r="W202" s="147"/>
      <c r="X202" s="147"/>
      <c r="Y202" s="147"/>
      <c r="AA202" s="147"/>
      <c r="AB202" s="147"/>
      <c r="AC202" s="147"/>
    </row>
    <row r="203" spans="22:29" x14ac:dyDescent="0.25">
      <c r="V203" s="147"/>
      <c r="W203" s="147"/>
      <c r="X203" s="147"/>
      <c r="Y203" s="147"/>
      <c r="AA203" s="147"/>
      <c r="AB203" s="147"/>
      <c r="AC203" s="147"/>
    </row>
    <row r="204" spans="22:29" x14ac:dyDescent="0.25">
      <c r="V204" s="147"/>
      <c r="W204" s="147"/>
      <c r="X204" s="147"/>
      <c r="Y204" s="147"/>
      <c r="AA204" s="147"/>
      <c r="AB204" s="147"/>
      <c r="AC204" s="147"/>
    </row>
    <row r="205" spans="22:29" x14ac:dyDescent="0.25">
      <c r="V205" s="147"/>
      <c r="W205" s="147"/>
      <c r="X205" s="147"/>
      <c r="Y205" s="147"/>
      <c r="AA205" s="147"/>
      <c r="AB205" s="147"/>
      <c r="AC205" s="147"/>
    </row>
    <row r="206" spans="22:29" x14ac:dyDescent="0.25">
      <c r="V206" s="147"/>
      <c r="W206" s="147"/>
      <c r="X206" s="147"/>
      <c r="Y206" s="147"/>
      <c r="AA206" s="147"/>
      <c r="AB206" s="147"/>
      <c r="AC206" s="147"/>
    </row>
    <row r="207" spans="22:29" x14ac:dyDescent="0.25">
      <c r="V207" s="147"/>
      <c r="W207" s="147"/>
      <c r="X207" s="147"/>
      <c r="Y207" s="147"/>
      <c r="AA207" s="147"/>
      <c r="AB207" s="147"/>
      <c r="AC207" s="147"/>
    </row>
    <row r="208" spans="22:29" x14ac:dyDescent="0.25">
      <c r="V208" s="147"/>
      <c r="W208" s="147"/>
      <c r="X208" s="147"/>
      <c r="Y208" s="147"/>
      <c r="AA208" s="147"/>
      <c r="AB208" s="147"/>
      <c r="AC208" s="147"/>
    </row>
    <row r="209" spans="22:29" x14ac:dyDescent="0.25">
      <c r="V209" s="147"/>
      <c r="W209" s="147"/>
      <c r="X209" s="147"/>
      <c r="Y209" s="147"/>
      <c r="AA209" s="147"/>
      <c r="AB209" s="147"/>
      <c r="AC209" s="147"/>
    </row>
    <row r="210" spans="22:29" x14ac:dyDescent="0.25">
      <c r="V210" s="147"/>
      <c r="W210" s="147"/>
      <c r="X210" s="147"/>
      <c r="Y210" s="147"/>
      <c r="AA210" s="147"/>
      <c r="AB210" s="147"/>
      <c r="AC210" s="147"/>
    </row>
    <row r="211" spans="22:29" x14ac:dyDescent="0.25">
      <c r="V211" s="147"/>
      <c r="W211" s="147"/>
      <c r="X211" s="147"/>
      <c r="Y211" s="147"/>
      <c r="AA211" s="147"/>
      <c r="AB211" s="147"/>
      <c r="AC211" s="147"/>
    </row>
    <row r="212" spans="22:29" x14ac:dyDescent="0.25">
      <c r="V212" s="147"/>
      <c r="W212" s="147"/>
      <c r="X212" s="147"/>
      <c r="Y212" s="147"/>
      <c r="AA212" s="147"/>
      <c r="AB212" s="147"/>
      <c r="AC212" s="147"/>
    </row>
    <row r="213" spans="22:29" x14ac:dyDescent="0.25">
      <c r="V213" s="147"/>
      <c r="W213" s="147"/>
      <c r="X213" s="147"/>
      <c r="Y213" s="147"/>
      <c r="AA213" s="147"/>
      <c r="AB213" s="147"/>
      <c r="AC213" s="147"/>
    </row>
    <row r="214" spans="22:29" x14ac:dyDescent="0.25">
      <c r="V214" s="147"/>
      <c r="W214" s="147"/>
      <c r="X214" s="147"/>
      <c r="Y214" s="147"/>
      <c r="AA214" s="147"/>
      <c r="AB214" s="147"/>
      <c r="AC214" s="147"/>
    </row>
    <row r="215" spans="22:29" x14ac:dyDescent="0.25">
      <c r="V215" s="147"/>
      <c r="W215" s="147"/>
      <c r="X215" s="147"/>
      <c r="Y215" s="147"/>
      <c r="AA215" s="147"/>
      <c r="AB215" s="147"/>
      <c r="AC215" s="147"/>
    </row>
    <row r="216" spans="22:29" x14ac:dyDescent="0.25">
      <c r="V216" s="147"/>
      <c r="W216" s="147"/>
      <c r="X216" s="147"/>
      <c r="Y216" s="147"/>
      <c r="AA216" s="147"/>
      <c r="AB216" s="147"/>
      <c r="AC216" s="147"/>
    </row>
    <row r="217" spans="22:29" x14ac:dyDescent="0.25">
      <c r="V217" s="147"/>
      <c r="W217" s="147"/>
      <c r="X217" s="147"/>
      <c r="Y217" s="147"/>
      <c r="AA217" s="147"/>
      <c r="AB217" s="147"/>
      <c r="AC217" s="147"/>
    </row>
    <row r="218" spans="22:29" x14ac:dyDescent="0.25">
      <c r="V218" s="147"/>
      <c r="W218" s="147"/>
      <c r="X218" s="147"/>
      <c r="Y218" s="147"/>
      <c r="AA218" s="147"/>
      <c r="AB218" s="147"/>
      <c r="AC218" s="147"/>
    </row>
    <row r="219" spans="22:29" x14ac:dyDescent="0.25">
      <c r="V219" s="147"/>
      <c r="W219" s="147"/>
      <c r="X219" s="147"/>
      <c r="Y219" s="147"/>
      <c r="AA219" s="147"/>
      <c r="AB219" s="147"/>
      <c r="AC219" s="147"/>
    </row>
    <row r="220" spans="22:29" x14ac:dyDescent="0.25">
      <c r="V220" s="147"/>
      <c r="W220" s="147"/>
      <c r="X220" s="147"/>
      <c r="Y220" s="147"/>
      <c r="AA220" s="147"/>
      <c r="AB220" s="147"/>
      <c r="AC220" s="147"/>
    </row>
    <row r="221" spans="22:29" x14ac:dyDescent="0.25">
      <c r="V221" s="147"/>
      <c r="W221" s="147"/>
      <c r="X221" s="147"/>
      <c r="Y221" s="147"/>
      <c r="AA221" s="147"/>
      <c r="AB221" s="147"/>
      <c r="AC221" s="147"/>
    </row>
    <row r="222" spans="22:29" x14ac:dyDescent="0.25">
      <c r="V222" s="147"/>
      <c r="W222" s="147"/>
      <c r="X222" s="147"/>
      <c r="Y222" s="147"/>
      <c r="AA222" s="147"/>
      <c r="AB222" s="147"/>
      <c r="AC222" s="147"/>
    </row>
    <row r="223" spans="22:29" x14ac:dyDescent="0.25">
      <c r="V223" s="147"/>
      <c r="W223" s="147"/>
      <c r="X223" s="147"/>
      <c r="Y223" s="147"/>
      <c r="AA223" s="147"/>
      <c r="AB223" s="147"/>
      <c r="AC223" s="147"/>
    </row>
    <row r="224" spans="22:29" x14ac:dyDescent="0.25">
      <c r="V224" s="147"/>
      <c r="W224" s="147"/>
      <c r="X224" s="147"/>
      <c r="Y224" s="147"/>
      <c r="AA224" s="147"/>
      <c r="AB224" s="147"/>
      <c r="AC224" s="147"/>
    </row>
    <row r="225" spans="22:29" x14ac:dyDescent="0.25">
      <c r="V225" s="147"/>
      <c r="W225" s="147"/>
      <c r="X225" s="147"/>
      <c r="Y225" s="147"/>
      <c r="AA225" s="147"/>
      <c r="AB225" s="147"/>
      <c r="AC225" s="147"/>
    </row>
    <row r="226" spans="22:29" x14ac:dyDescent="0.25">
      <c r="V226" s="147"/>
      <c r="W226" s="147"/>
      <c r="X226" s="147"/>
      <c r="Y226" s="147"/>
      <c r="AA226" s="147"/>
      <c r="AB226" s="147"/>
      <c r="AC226" s="147"/>
    </row>
    <row r="227" spans="22:29" x14ac:dyDescent="0.25">
      <c r="V227" s="147"/>
      <c r="W227" s="147"/>
      <c r="X227" s="147"/>
      <c r="Y227" s="147"/>
      <c r="AA227" s="147"/>
      <c r="AB227" s="147"/>
      <c r="AC227" s="147"/>
    </row>
    <row r="228" spans="22:29" x14ac:dyDescent="0.25">
      <c r="V228" s="147"/>
      <c r="W228" s="147"/>
      <c r="X228" s="147"/>
      <c r="Y228" s="147"/>
      <c r="AA228" s="147"/>
      <c r="AB228" s="147"/>
      <c r="AC228" s="147"/>
    </row>
    <row r="229" spans="22:29" x14ac:dyDescent="0.25">
      <c r="V229" s="147"/>
      <c r="W229" s="147"/>
      <c r="X229" s="147"/>
      <c r="Y229" s="147"/>
      <c r="AA229" s="147"/>
      <c r="AB229" s="147"/>
      <c r="AC229" s="147"/>
    </row>
    <row r="230" spans="22:29" x14ac:dyDescent="0.25">
      <c r="V230" s="147"/>
      <c r="W230" s="147"/>
      <c r="X230" s="147"/>
      <c r="Y230" s="147"/>
      <c r="AA230" s="147"/>
      <c r="AB230" s="147"/>
      <c r="AC230" s="147"/>
    </row>
    <row r="231" spans="22:29" x14ac:dyDescent="0.25">
      <c r="V231" s="147"/>
      <c r="W231" s="147"/>
      <c r="X231" s="147"/>
      <c r="Y231" s="147"/>
      <c r="AA231" s="147"/>
      <c r="AB231" s="147"/>
      <c r="AC231" s="147"/>
    </row>
    <row r="232" spans="22:29" x14ac:dyDescent="0.25">
      <c r="V232" s="147"/>
      <c r="W232" s="147"/>
      <c r="X232" s="147"/>
      <c r="Y232" s="147"/>
      <c r="AA232" s="147"/>
      <c r="AB232" s="147"/>
      <c r="AC232" s="147"/>
    </row>
    <row r="233" spans="22:29" x14ac:dyDescent="0.25">
      <c r="V233" s="147"/>
      <c r="W233" s="147"/>
      <c r="X233" s="147"/>
      <c r="Y233" s="147"/>
      <c r="AA233" s="147"/>
      <c r="AB233" s="147"/>
      <c r="AC233" s="147"/>
    </row>
    <row r="234" spans="22:29" x14ac:dyDescent="0.25">
      <c r="V234" s="147"/>
      <c r="W234" s="147"/>
      <c r="X234" s="147"/>
      <c r="Y234" s="147"/>
      <c r="AA234" s="147"/>
      <c r="AB234" s="147"/>
      <c r="AC234" s="147"/>
    </row>
    <row r="235" spans="22:29" x14ac:dyDescent="0.25">
      <c r="V235" s="147"/>
      <c r="W235" s="147"/>
      <c r="X235" s="147"/>
      <c r="Y235" s="147"/>
      <c r="AA235" s="147"/>
      <c r="AB235" s="147"/>
      <c r="AC235" s="147"/>
    </row>
    <row r="236" spans="22:29" x14ac:dyDescent="0.25">
      <c r="V236" s="147"/>
      <c r="W236" s="147"/>
      <c r="X236" s="147"/>
      <c r="Y236" s="147"/>
      <c r="AA236" s="147"/>
      <c r="AB236" s="147"/>
      <c r="AC236" s="147"/>
    </row>
    <row r="237" spans="22:29" x14ac:dyDescent="0.25">
      <c r="V237" s="147"/>
      <c r="W237" s="147"/>
      <c r="X237" s="147"/>
      <c r="Y237" s="147"/>
      <c r="AA237" s="147"/>
      <c r="AB237" s="147"/>
      <c r="AC237" s="147"/>
    </row>
    <row r="238" spans="22:29" x14ac:dyDescent="0.25">
      <c r="V238" s="147"/>
      <c r="W238" s="147"/>
      <c r="X238" s="147"/>
      <c r="Y238" s="147"/>
      <c r="AA238" s="147"/>
      <c r="AB238" s="147"/>
      <c r="AC238" s="147"/>
    </row>
    <row r="239" spans="22:29" x14ac:dyDescent="0.25">
      <c r="V239" s="147"/>
      <c r="W239" s="147"/>
      <c r="X239" s="147"/>
      <c r="Y239" s="147"/>
      <c r="AA239" s="147"/>
      <c r="AB239" s="147"/>
      <c r="AC239" s="147"/>
    </row>
    <row r="240" spans="22:29" x14ac:dyDescent="0.25">
      <c r="V240" s="147"/>
      <c r="W240" s="147"/>
      <c r="X240" s="147"/>
      <c r="Y240" s="147"/>
      <c r="AA240" s="147"/>
      <c r="AB240" s="147"/>
      <c r="AC240" s="147"/>
    </row>
    <row r="241" spans="22:29" x14ac:dyDescent="0.25">
      <c r="V241" s="147"/>
      <c r="W241" s="147"/>
      <c r="X241" s="147"/>
      <c r="Y241" s="147"/>
      <c r="AA241" s="147"/>
      <c r="AB241" s="147"/>
      <c r="AC241" s="147"/>
    </row>
    <row r="242" spans="22:29" x14ac:dyDescent="0.25">
      <c r="V242" s="147"/>
      <c r="W242" s="147"/>
      <c r="X242" s="147"/>
      <c r="Y242" s="147"/>
      <c r="AA242" s="147"/>
      <c r="AB242" s="147"/>
      <c r="AC242" s="147"/>
    </row>
    <row r="243" spans="22:29" x14ac:dyDescent="0.25">
      <c r="V243" s="147"/>
      <c r="W243" s="147"/>
      <c r="X243" s="147"/>
      <c r="Y243" s="147"/>
      <c r="AA243" s="147"/>
      <c r="AB243" s="147"/>
      <c r="AC243" s="147"/>
    </row>
    <row r="244" spans="22:29" x14ac:dyDescent="0.25">
      <c r="V244" s="147"/>
      <c r="W244" s="147"/>
      <c r="X244" s="147"/>
      <c r="Y244" s="147"/>
      <c r="AA244" s="147"/>
      <c r="AB244" s="147"/>
      <c r="AC244" s="147"/>
    </row>
    <row r="245" spans="22:29" x14ac:dyDescent="0.25">
      <c r="V245" s="147"/>
      <c r="W245" s="147"/>
      <c r="X245" s="147"/>
      <c r="Y245" s="147"/>
      <c r="AA245" s="147"/>
      <c r="AB245" s="147"/>
      <c r="AC245" s="147"/>
    </row>
    <row r="246" spans="22:29" x14ac:dyDescent="0.25">
      <c r="V246" s="147"/>
      <c r="W246" s="147"/>
      <c r="X246" s="147"/>
      <c r="Y246" s="147"/>
      <c r="AA246" s="147"/>
      <c r="AB246" s="147"/>
      <c r="AC246" s="147"/>
    </row>
    <row r="247" spans="22:29" x14ac:dyDescent="0.25">
      <c r="V247" s="147"/>
      <c r="W247" s="147"/>
      <c r="X247" s="147"/>
      <c r="Y247" s="147"/>
      <c r="AA247" s="147"/>
      <c r="AB247" s="147"/>
      <c r="AC247" s="147"/>
    </row>
    <row r="248" spans="22:29" x14ac:dyDescent="0.25">
      <c r="V248" s="147"/>
      <c r="W248" s="147"/>
      <c r="X248" s="147"/>
      <c r="Y248" s="147"/>
      <c r="AA248" s="147"/>
      <c r="AB248" s="147"/>
      <c r="AC248" s="147"/>
    </row>
    <row r="249" spans="22:29" x14ac:dyDescent="0.25">
      <c r="V249" s="147"/>
      <c r="W249" s="147"/>
      <c r="X249" s="147"/>
      <c r="Y249" s="147"/>
      <c r="AA249" s="147"/>
      <c r="AB249" s="147"/>
      <c r="AC249" s="147"/>
    </row>
    <row r="250" spans="22:29" x14ac:dyDescent="0.25">
      <c r="V250" s="147"/>
      <c r="W250" s="147"/>
      <c r="X250" s="147"/>
      <c r="Y250" s="147"/>
      <c r="AA250" s="147"/>
      <c r="AB250" s="147"/>
      <c r="AC250" s="147"/>
    </row>
    <row r="251" spans="22:29" x14ac:dyDescent="0.25">
      <c r="V251" s="147"/>
      <c r="W251" s="147"/>
      <c r="X251" s="147"/>
      <c r="Y251" s="147"/>
      <c r="AA251" s="147"/>
      <c r="AB251" s="147"/>
      <c r="AC251" s="147"/>
    </row>
    <row r="252" spans="22:29" x14ac:dyDescent="0.25">
      <c r="V252" s="147"/>
      <c r="W252" s="147"/>
      <c r="X252" s="147"/>
      <c r="Y252" s="147"/>
      <c r="AA252" s="147"/>
      <c r="AB252" s="147"/>
      <c r="AC252" s="147"/>
    </row>
    <row r="253" spans="22:29" x14ac:dyDescent="0.25">
      <c r="V253" s="147"/>
      <c r="W253" s="147"/>
      <c r="X253" s="147"/>
      <c r="Y253" s="147"/>
      <c r="AA253" s="147"/>
      <c r="AB253" s="147"/>
      <c r="AC253" s="147"/>
    </row>
    <row r="254" spans="22:29" x14ac:dyDescent="0.25">
      <c r="V254" s="147"/>
      <c r="W254" s="147"/>
      <c r="X254" s="147"/>
      <c r="Y254" s="147"/>
      <c r="AA254" s="147"/>
      <c r="AB254" s="147"/>
      <c r="AC254" s="147"/>
    </row>
    <row r="255" spans="22:29" x14ac:dyDescent="0.25">
      <c r="V255" s="147"/>
      <c r="W255" s="147"/>
      <c r="X255" s="147"/>
      <c r="Y255" s="147"/>
      <c r="AA255" s="147"/>
      <c r="AB255" s="147"/>
      <c r="AC255" s="147"/>
    </row>
    <row r="256" spans="22:29" x14ac:dyDescent="0.25">
      <c r="V256" s="147"/>
      <c r="W256" s="147"/>
      <c r="X256" s="147"/>
      <c r="Y256" s="147"/>
      <c r="AA256" s="147"/>
      <c r="AB256" s="147"/>
      <c r="AC256" s="147"/>
    </row>
    <row r="257" spans="22:29" x14ac:dyDescent="0.25">
      <c r="V257" s="147"/>
      <c r="W257" s="147"/>
      <c r="X257" s="147"/>
      <c r="Y257" s="147"/>
      <c r="AA257" s="147"/>
      <c r="AB257" s="147"/>
      <c r="AC257" s="147"/>
    </row>
    <row r="258" spans="22:29" x14ac:dyDescent="0.25">
      <c r="V258" s="147"/>
      <c r="W258" s="147"/>
      <c r="X258" s="147"/>
      <c r="Y258" s="147"/>
      <c r="AA258" s="147"/>
      <c r="AB258" s="147"/>
      <c r="AC258" s="147"/>
    </row>
    <row r="259" spans="22:29" x14ac:dyDescent="0.25">
      <c r="V259" s="147"/>
      <c r="W259" s="147"/>
      <c r="X259" s="147"/>
      <c r="Y259" s="147"/>
      <c r="AA259" s="147"/>
      <c r="AB259" s="147"/>
      <c r="AC259" s="147"/>
    </row>
    <row r="260" spans="22:29" x14ac:dyDescent="0.25">
      <c r="V260" s="147"/>
      <c r="W260" s="147"/>
      <c r="X260" s="147"/>
      <c r="Y260" s="147"/>
      <c r="AA260" s="147"/>
      <c r="AB260" s="147"/>
      <c r="AC260" s="147"/>
    </row>
    <row r="261" spans="22:29" x14ac:dyDescent="0.25">
      <c r="V261" s="147"/>
      <c r="W261" s="147"/>
      <c r="X261" s="147"/>
      <c r="Y261" s="147"/>
      <c r="AA261" s="147"/>
      <c r="AB261" s="147"/>
      <c r="AC261" s="147"/>
    </row>
    <row r="262" spans="22:29" x14ac:dyDescent="0.25">
      <c r="V262" s="147"/>
      <c r="W262" s="147"/>
      <c r="X262" s="147"/>
      <c r="Y262" s="147"/>
      <c r="AA262" s="147"/>
      <c r="AB262" s="147"/>
      <c r="AC262" s="147"/>
    </row>
    <row r="263" spans="22:29" x14ac:dyDescent="0.25">
      <c r="V263" s="147"/>
      <c r="W263" s="147"/>
      <c r="X263" s="147"/>
      <c r="Y263" s="147"/>
      <c r="AA263" s="147"/>
      <c r="AB263" s="147"/>
      <c r="AC263" s="147"/>
    </row>
    <row r="264" spans="22:29" x14ac:dyDescent="0.25">
      <c r="V264" s="147"/>
      <c r="W264" s="147"/>
      <c r="X264" s="147"/>
      <c r="Y264" s="147"/>
      <c r="AA264" s="147"/>
      <c r="AB264" s="147"/>
      <c r="AC264" s="147"/>
    </row>
    <row r="265" spans="22:29" x14ac:dyDescent="0.25">
      <c r="V265" s="147"/>
      <c r="W265" s="147"/>
      <c r="X265" s="147"/>
      <c r="Y265" s="147"/>
      <c r="AA265" s="147"/>
      <c r="AB265" s="147"/>
      <c r="AC265" s="147"/>
    </row>
    <row r="266" spans="22:29" x14ac:dyDescent="0.25">
      <c r="V266" s="147"/>
      <c r="W266" s="147"/>
      <c r="X266" s="147"/>
      <c r="Y266" s="147"/>
      <c r="AA266" s="147"/>
      <c r="AB266" s="147"/>
      <c r="AC266" s="147"/>
    </row>
    <row r="267" spans="22:29" x14ac:dyDescent="0.25">
      <c r="V267" s="147"/>
      <c r="W267" s="147"/>
      <c r="X267" s="147"/>
      <c r="Y267" s="147"/>
      <c r="AA267" s="147"/>
      <c r="AB267" s="147"/>
      <c r="AC267" s="147"/>
    </row>
    <row r="268" spans="22:29" x14ac:dyDescent="0.25">
      <c r="V268" s="147"/>
      <c r="W268" s="147"/>
      <c r="X268" s="147"/>
      <c r="Y268" s="147"/>
      <c r="AA268" s="147"/>
      <c r="AB268" s="147"/>
      <c r="AC268" s="147"/>
    </row>
    <row r="269" spans="22:29" x14ac:dyDescent="0.25">
      <c r="V269" s="147"/>
      <c r="W269" s="147"/>
      <c r="X269" s="147"/>
      <c r="Y269" s="147"/>
      <c r="AA269" s="147"/>
      <c r="AB269" s="147"/>
      <c r="AC269" s="147"/>
    </row>
    <row r="270" spans="22:29" x14ac:dyDescent="0.25">
      <c r="V270" s="147"/>
      <c r="W270" s="147"/>
      <c r="X270" s="147"/>
      <c r="Y270" s="147"/>
      <c r="AA270" s="147"/>
      <c r="AB270" s="147"/>
      <c r="AC270" s="147"/>
    </row>
    <row r="271" spans="22:29" x14ac:dyDescent="0.25">
      <c r="V271" s="147"/>
      <c r="W271" s="147"/>
      <c r="X271" s="147"/>
      <c r="Y271" s="147"/>
      <c r="AA271" s="147"/>
      <c r="AB271" s="147"/>
      <c r="AC271" s="147"/>
    </row>
    <row r="272" spans="22:29" x14ac:dyDescent="0.25">
      <c r="V272" s="147"/>
      <c r="W272" s="147"/>
      <c r="X272" s="147"/>
      <c r="Y272" s="147"/>
      <c r="AA272" s="147"/>
      <c r="AB272" s="147"/>
      <c r="AC272" s="147"/>
    </row>
    <row r="273" spans="22:29" x14ac:dyDescent="0.25">
      <c r="V273" s="147"/>
      <c r="W273" s="147"/>
      <c r="X273" s="147"/>
      <c r="Y273" s="147"/>
      <c r="AA273" s="147"/>
      <c r="AB273" s="147"/>
      <c r="AC273" s="147"/>
    </row>
    <row r="274" spans="22:29" x14ac:dyDescent="0.25">
      <c r="V274" s="147"/>
      <c r="W274" s="147"/>
      <c r="X274" s="147"/>
      <c r="Y274" s="147"/>
      <c r="AA274" s="147"/>
      <c r="AB274" s="147"/>
      <c r="AC274" s="147"/>
    </row>
    <row r="275" spans="22:29" x14ac:dyDescent="0.25">
      <c r="V275" s="147"/>
      <c r="W275" s="147"/>
      <c r="X275" s="147"/>
      <c r="Y275" s="147"/>
      <c r="AA275" s="147"/>
      <c r="AB275" s="147"/>
      <c r="AC275" s="147"/>
    </row>
    <row r="276" spans="22:29" x14ac:dyDescent="0.25">
      <c r="V276" s="147"/>
      <c r="W276" s="147"/>
      <c r="X276" s="147"/>
      <c r="Y276" s="147"/>
      <c r="AA276" s="147"/>
      <c r="AB276" s="147"/>
      <c r="AC276" s="147"/>
    </row>
    <row r="277" spans="22:29" x14ac:dyDescent="0.25">
      <c r="V277" s="147"/>
      <c r="W277" s="147"/>
      <c r="X277" s="147"/>
      <c r="Y277" s="147"/>
      <c r="AA277" s="147"/>
      <c r="AB277" s="147"/>
      <c r="AC277" s="147"/>
    </row>
    <row r="278" spans="22:29" x14ac:dyDescent="0.25">
      <c r="V278" s="147"/>
      <c r="W278" s="147"/>
      <c r="X278" s="147"/>
      <c r="Y278" s="147"/>
      <c r="AA278" s="147"/>
      <c r="AB278" s="147"/>
      <c r="AC278" s="147"/>
    </row>
    <row r="279" spans="22:29" x14ac:dyDescent="0.25">
      <c r="V279" s="147"/>
      <c r="W279" s="147"/>
      <c r="X279" s="147"/>
      <c r="Y279" s="147"/>
      <c r="AA279" s="147"/>
      <c r="AB279" s="147"/>
      <c r="AC279" s="147"/>
    </row>
    <row r="280" spans="22:29" x14ac:dyDescent="0.25">
      <c r="V280" s="147"/>
      <c r="W280" s="147"/>
      <c r="X280" s="147"/>
      <c r="Y280" s="147"/>
      <c r="AA280" s="147"/>
      <c r="AB280" s="147"/>
      <c r="AC280" s="147"/>
    </row>
    <row r="281" spans="22:29" x14ac:dyDescent="0.25">
      <c r="V281" s="147"/>
      <c r="W281" s="147"/>
      <c r="X281" s="147"/>
      <c r="Y281" s="147"/>
      <c r="AA281" s="147"/>
      <c r="AB281" s="147"/>
      <c r="AC281" s="147"/>
    </row>
    <row r="282" spans="22:29" x14ac:dyDescent="0.25">
      <c r="V282" s="147"/>
      <c r="W282" s="147"/>
      <c r="X282" s="147"/>
      <c r="Y282" s="147"/>
      <c r="AA282" s="147"/>
      <c r="AB282" s="147"/>
      <c r="AC282" s="147"/>
    </row>
    <row r="283" spans="22:29" x14ac:dyDescent="0.25">
      <c r="V283" s="147"/>
      <c r="W283" s="147"/>
      <c r="X283" s="147"/>
      <c r="Y283" s="147"/>
      <c r="AA283" s="147"/>
      <c r="AB283" s="147"/>
      <c r="AC283" s="147"/>
    </row>
    <row r="284" spans="22:29" x14ac:dyDescent="0.25">
      <c r="V284" s="147"/>
      <c r="W284" s="147"/>
      <c r="X284" s="147"/>
      <c r="Y284" s="147"/>
      <c r="AA284" s="147"/>
      <c r="AB284" s="147"/>
      <c r="AC284" s="147"/>
    </row>
    <row r="285" spans="22:29" x14ac:dyDescent="0.25">
      <c r="V285" s="147"/>
      <c r="W285" s="147"/>
      <c r="X285" s="147"/>
      <c r="Y285" s="147"/>
      <c r="AA285" s="147"/>
      <c r="AB285" s="147"/>
      <c r="AC285" s="147"/>
    </row>
    <row r="286" spans="22:29" x14ac:dyDescent="0.25">
      <c r="V286" s="147"/>
      <c r="W286" s="147"/>
      <c r="X286" s="147"/>
      <c r="Y286" s="147"/>
      <c r="AA286" s="147"/>
      <c r="AB286" s="147"/>
      <c r="AC286" s="147"/>
    </row>
    <row r="287" spans="22:29" x14ac:dyDescent="0.25">
      <c r="V287" s="147"/>
      <c r="W287" s="147"/>
      <c r="X287" s="147"/>
      <c r="Y287" s="147"/>
      <c r="AA287" s="147"/>
      <c r="AB287" s="147"/>
      <c r="AC287" s="147"/>
    </row>
    <row r="288" spans="22:29" x14ac:dyDescent="0.25">
      <c r="V288" s="147"/>
      <c r="W288" s="147"/>
      <c r="X288" s="147"/>
      <c r="Y288" s="147"/>
      <c r="AA288" s="147"/>
      <c r="AB288" s="147"/>
      <c r="AC288" s="147"/>
    </row>
    <row r="289" spans="22:29" x14ac:dyDescent="0.25">
      <c r="V289" s="147"/>
      <c r="W289" s="147"/>
      <c r="X289" s="147"/>
      <c r="Y289" s="147"/>
      <c r="AA289" s="147"/>
      <c r="AB289" s="147"/>
      <c r="AC289" s="147"/>
    </row>
    <row r="290" spans="22:29" x14ac:dyDescent="0.25">
      <c r="V290" s="147"/>
      <c r="W290" s="147"/>
      <c r="X290" s="147"/>
      <c r="Y290" s="147"/>
      <c r="AA290" s="147"/>
      <c r="AB290" s="147"/>
      <c r="AC290" s="147"/>
    </row>
    <row r="291" spans="22:29" x14ac:dyDescent="0.25">
      <c r="V291" s="147"/>
      <c r="W291" s="147"/>
      <c r="X291" s="147"/>
      <c r="Y291" s="147"/>
      <c r="AA291" s="147"/>
      <c r="AB291" s="147"/>
      <c r="AC291" s="147"/>
    </row>
    <row r="292" spans="22:29" x14ac:dyDescent="0.25">
      <c r="V292" s="147"/>
      <c r="W292" s="147"/>
      <c r="X292" s="147"/>
      <c r="Y292" s="147"/>
      <c r="AA292" s="147"/>
      <c r="AB292" s="147"/>
      <c r="AC292" s="147"/>
    </row>
    <row r="293" spans="22:29" x14ac:dyDescent="0.25">
      <c r="V293" s="147"/>
      <c r="W293" s="147"/>
      <c r="X293" s="147"/>
      <c r="Y293" s="147"/>
      <c r="AA293" s="147"/>
      <c r="AB293" s="147"/>
      <c r="AC293" s="147"/>
    </row>
    <row r="294" spans="22:29" x14ac:dyDescent="0.25">
      <c r="V294" s="147"/>
      <c r="W294" s="147"/>
      <c r="X294" s="147"/>
      <c r="Y294" s="147"/>
      <c r="AA294" s="147"/>
      <c r="AB294" s="147"/>
      <c r="AC294" s="147"/>
    </row>
    <row r="295" spans="22:29" x14ac:dyDescent="0.25">
      <c r="V295" s="147"/>
      <c r="W295" s="147"/>
      <c r="X295" s="147"/>
      <c r="Y295" s="147"/>
      <c r="AA295" s="147"/>
      <c r="AB295" s="147"/>
      <c r="AC295" s="147"/>
    </row>
    <row r="296" spans="22:29" x14ac:dyDescent="0.25">
      <c r="V296" s="147"/>
      <c r="W296" s="147"/>
      <c r="X296" s="147"/>
      <c r="Y296" s="147"/>
      <c r="AA296" s="147"/>
      <c r="AB296" s="147"/>
      <c r="AC296" s="147"/>
    </row>
    <row r="297" spans="22:29" x14ac:dyDescent="0.25">
      <c r="V297" s="147"/>
      <c r="W297" s="147"/>
      <c r="X297" s="147"/>
      <c r="Y297" s="147"/>
      <c r="AA297" s="147"/>
      <c r="AB297" s="147"/>
      <c r="AC297" s="147"/>
    </row>
    <row r="298" spans="22:29" x14ac:dyDescent="0.25">
      <c r="V298" s="147"/>
      <c r="W298" s="147"/>
      <c r="X298" s="147"/>
      <c r="Y298" s="147"/>
      <c r="AA298" s="147"/>
      <c r="AB298" s="147"/>
      <c r="AC298" s="147"/>
    </row>
    <row r="299" spans="22:29" x14ac:dyDescent="0.25">
      <c r="V299" s="147"/>
      <c r="W299" s="147"/>
      <c r="X299" s="147"/>
      <c r="Y299" s="147"/>
      <c r="AA299" s="147"/>
      <c r="AB299" s="147"/>
      <c r="AC299" s="147"/>
    </row>
    <row r="300" spans="22:29" x14ac:dyDescent="0.25">
      <c r="V300" s="147"/>
      <c r="W300" s="147"/>
      <c r="X300" s="147"/>
      <c r="Y300" s="147"/>
      <c r="AA300" s="147"/>
      <c r="AB300" s="147"/>
      <c r="AC300" s="147"/>
    </row>
    <row r="301" spans="22:29" x14ac:dyDescent="0.25">
      <c r="V301" s="147"/>
      <c r="W301" s="147"/>
      <c r="X301" s="147"/>
      <c r="Y301" s="147"/>
      <c r="AA301" s="147"/>
      <c r="AB301" s="147"/>
      <c r="AC301" s="147"/>
    </row>
    <row r="302" spans="22:29" x14ac:dyDescent="0.25">
      <c r="V302" s="147"/>
      <c r="W302" s="147"/>
      <c r="X302" s="147"/>
      <c r="Y302" s="147"/>
      <c r="AA302" s="147"/>
      <c r="AB302" s="147"/>
      <c r="AC302" s="147"/>
    </row>
    <row r="303" spans="22:29" x14ac:dyDescent="0.25">
      <c r="V303" s="147"/>
      <c r="W303" s="147"/>
      <c r="X303" s="147"/>
      <c r="Y303" s="147"/>
      <c r="AA303" s="147"/>
      <c r="AB303" s="147"/>
      <c r="AC303" s="147"/>
    </row>
    <row r="304" spans="22:29" x14ac:dyDescent="0.25">
      <c r="V304" s="147"/>
      <c r="W304" s="147"/>
      <c r="X304" s="147"/>
      <c r="Y304" s="147"/>
      <c r="AA304" s="147"/>
      <c r="AB304" s="147"/>
      <c r="AC304" s="147"/>
    </row>
    <row r="305" spans="22:29" x14ac:dyDescent="0.25">
      <c r="V305" s="147"/>
      <c r="W305" s="147"/>
      <c r="X305" s="147"/>
      <c r="Y305" s="147"/>
      <c r="AA305" s="147"/>
      <c r="AB305" s="147"/>
      <c r="AC305" s="147"/>
    </row>
    <row r="306" spans="22:29" x14ac:dyDescent="0.25">
      <c r="V306" s="147"/>
      <c r="W306" s="147"/>
      <c r="X306" s="147"/>
      <c r="Y306" s="147"/>
      <c r="AA306" s="147"/>
      <c r="AB306" s="147"/>
      <c r="AC306" s="147"/>
    </row>
    <row r="307" spans="22:29" x14ac:dyDescent="0.25">
      <c r="V307" s="147"/>
      <c r="W307" s="147"/>
      <c r="X307" s="147"/>
      <c r="Y307" s="147"/>
      <c r="AA307" s="147"/>
      <c r="AB307" s="147"/>
      <c r="AC307" s="147"/>
    </row>
    <row r="308" spans="22:29" x14ac:dyDescent="0.25">
      <c r="V308" s="147"/>
      <c r="W308" s="147"/>
      <c r="X308" s="147"/>
      <c r="Y308" s="147"/>
      <c r="AA308" s="147"/>
      <c r="AB308" s="147"/>
      <c r="AC308" s="147"/>
    </row>
    <row r="309" spans="22:29" x14ac:dyDescent="0.25">
      <c r="V309" s="147"/>
      <c r="W309" s="147"/>
      <c r="X309" s="147"/>
      <c r="Y309" s="147"/>
      <c r="AA309" s="147"/>
      <c r="AB309" s="147"/>
      <c r="AC309" s="147"/>
    </row>
    <row r="310" spans="22:29" x14ac:dyDescent="0.25">
      <c r="V310" s="147"/>
      <c r="W310" s="147"/>
      <c r="X310" s="147"/>
      <c r="Y310" s="147"/>
      <c r="AA310" s="147"/>
      <c r="AB310" s="147"/>
      <c r="AC310" s="147"/>
    </row>
    <row r="311" spans="22:29" x14ac:dyDescent="0.25">
      <c r="V311" s="147"/>
      <c r="W311" s="147"/>
      <c r="X311" s="147"/>
      <c r="Y311" s="147"/>
      <c r="AA311" s="147"/>
      <c r="AB311" s="147"/>
      <c r="AC311" s="147"/>
    </row>
    <row r="312" spans="22:29" x14ac:dyDescent="0.25">
      <c r="V312" s="147"/>
      <c r="W312" s="147"/>
      <c r="X312" s="147"/>
      <c r="Y312" s="147"/>
      <c r="AA312" s="147"/>
      <c r="AB312" s="147"/>
      <c r="AC312" s="147"/>
    </row>
    <row r="313" spans="22:29" x14ac:dyDescent="0.25">
      <c r="V313" s="147"/>
      <c r="W313" s="147"/>
      <c r="X313" s="147"/>
      <c r="Y313" s="147"/>
      <c r="AA313" s="147"/>
      <c r="AB313" s="147"/>
      <c r="AC313" s="147"/>
    </row>
    <row r="314" spans="22:29" x14ac:dyDescent="0.25">
      <c r="V314" s="147"/>
      <c r="W314" s="147"/>
      <c r="X314" s="147"/>
      <c r="Y314" s="147"/>
      <c r="AA314" s="147"/>
      <c r="AB314" s="147"/>
      <c r="AC314" s="147"/>
    </row>
    <row r="315" spans="22:29" x14ac:dyDescent="0.25">
      <c r="V315" s="147"/>
      <c r="W315" s="147"/>
      <c r="X315" s="147"/>
      <c r="Y315" s="147"/>
      <c r="AA315" s="147"/>
      <c r="AB315" s="147"/>
      <c r="AC315" s="147"/>
    </row>
    <row r="316" spans="22:29" x14ac:dyDescent="0.25">
      <c r="V316" s="147"/>
      <c r="W316" s="147"/>
      <c r="X316" s="147"/>
      <c r="Y316" s="147"/>
      <c r="AA316" s="147"/>
      <c r="AB316" s="147"/>
      <c r="AC316" s="147"/>
    </row>
    <row r="317" spans="22:29" x14ac:dyDescent="0.25">
      <c r="V317" s="147"/>
      <c r="W317" s="147"/>
      <c r="X317" s="147"/>
      <c r="Y317" s="147"/>
      <c r="AA317" s="147"/>
      <c r="AB317" s="147"/>
      <c r="AC317" s="147"/>
    </row>
    <row r="318" spans="22:29" x14ac:dyDescent="0.25">
      <c r="V318" s="147"/>
      <c r="W318" s="147"/>
      <c r="X318" s="147"/>
      <c r="Y318" s="147"/>
      <c r="AA318" s="147"/>
      <c r="AB318" s="147"/>
      <c r="AC318" s="147"/>
    </row>
    <row r="319" spans="22:29" x14ac:dyDescent="0.25">
      <c r="V319" s="147"/>
      <c r="W319" s="147"/>
      <c r="X319" s="147"/>
      <c r="Y319" s="147"/>
      <c r="AA319" s="147"/>
      <c r="AB319" s="147"/>
      <c r="AC319" s="147"/>
    </row>
    <row r="320" spans="22:29" x14ac:dyDescent="0.25">
      <c r="V320" s="147"/>
      <c r="W320" s="147"/>
      <c r="X320" s="147"/>
      <c r="Y320" s="147"/>
      <c r="AA320" s="147"/>
      <c r="AB320" s="147"/>
      <c r="AC320" s="147"/>
    </row>
    <row r="321" spans="22:29" x14ac:dyDescent="0.25">
      <c r="V321" s="147"/>
      <c r="W321" s="147"/>
      <c r="X321" s="147"/>
      <c r="Y321" s="147"/>
      <c r="AA321" s="147"/>
      <c r="AB321" s="147"/>
      <c r="AC321" s="147"/>
    </row>
    <row r="322" spans="22:29" x14ac:dyDescent="0.25">
      <c r="V322" s="147"/>
      <c r="W322" s="147"/>
      <c r="X322" s="147"/>
      <c r="Y322" s="147"/>
      <c r="AA322" s="147"/>
      <c r="AB322" s="147"/>
      <c r="AC322" s="147"/>
    </row>
    <row r="323" spans="22:29" x14ac:dyDescent="0.25">
      <c r="V323" s="147"/>
      <c r="W323" s="147"/>
      <c r="X323" s="147"/>
      <c r="Y323" s="147"/>
      <c r="AA323" s="147"/>
      <c r="AB323" s="147"/>
      <c r="AC323" s="147"/>
    </row>
    <row r="324" spans="22:29" x14ac:dyDescent="0.25">
      <c r="V324" s="147"/>
      <c r="W324" s="147"/>
      <c r="X324" s="147"/>
      <c r="Y324" s="147"/>
      <c r="AA324" s="147"/>
      <c r="AB324" s="147"/>
      <c r="AC324" s="147"/>
    </row>
    <row r="325" spans="22:29" x14ac:dyDescent="0.25">
      <c r="V325" s="147"/>
      <c r="W325" s="147"/>
      <c r="X325" s="147"/>
      <c r="Y325" s="147"/>
      <c r="AA325" s="147"/>
      <c r="AB325" s="147"/>
      <c r="AC325" s="147"/>
    </row>
    <row r="326" spans="22:29" x14ac:dyDescent="0.25">
      <c r="V326" s="147"/>
      <c r="W326" s="147"/>
      <c r="X326" s="147"/>
      <c r="Y326" s="147"/>
      <c r="AA326" s="147"/>
      <c r="AB326" s="147"/>
      <c r="AC326" s="147"/>
    </row>
    <row r="327" spans="22:29" x14ac:dyDescent="0.25">
      <c r="V327" s="147"/>
      <c r="W327" s="147"/>
      <c r="X327" s="147"/>
      <c r="Y327" s="147"/>
      <c r="AA327" s="147"/>
      <c r="AB327" s="147"/>
      <c r="AC327" s="147"/>
    </row>
    <row r="328" spans="22:29" x14ac:dyDescent="0.25">
      <c r="V328" s="147"/>
      <c r="W328" s="147"/>
      <c r="X328" s="147"/>
      <c r="Y328" s="147"/>
      <c r="AA328" s="147"/>
      <c r="AB328" s="147"/>
      <c r="AC328" s="147"/>
    </row>
    <row r="329" spans="22:29" x14ac:dyDescent="0.25">
      <c r="V329" s="147"/>
      <c r="W329" s="147"/>
      <c r="X329" s="147"/>
      <c r="Y329" s="147"/>
      <c r="AA329" s="147"/>
      <c r="AB329" s="147"/>
      <c r="AC329" s="147"/>
    </row>
    <row r="330" spans="22:29" x14ac:dyDescent="0.25">
      <c r="V330" s="147"/>
      <c r="W330" s="147"/>
      <c r="X330" s="147"/>
      <c r="Y330" s="147"/>
      <c r="AA330" s="147"/>
      <c r="AB330" s="147"/>
      <c r="AC330" s="147"/>
    </row>
    <row r="331" spans="22:29" x14ac:dyDescent="0.25">
      <c r="V331" s="147"/>
      <c r="W331" s="147"/>
      <c r="X331" s="147"/>
      <c r="Y331" s="147"/>
      <c r="AA331" s="147"/>
      <c r="AB331" s="147"/>
      <c r="AC331" s="147"/>
    </row>
    <row r="332" spans="22:29" x14ac:dyDescent="0.25">
      <c r="V332" s="147"/>
      <c r="W332" s="147"/>
      <c r="X332" s="147"/>
      <c r="Y332" s="147"/>
      <c r="AA332" s="147"/>
      <c r="AB332" s="147"/>
      <c r="AC332" s="147"/>
    </row>
    <row r="333" spans="22:29" x14ac:dyDescent="0.25">
      <c r="V333" s="147"/>
      <c r="W333" s="147"/>
      <c r="X333" s="147"/>
      <c r="Y333" s="147"/>
      <c r="AA333" s="147"/>
      <c r="AB333" s="147"/>
      <c r="AC333" s="147"/>
    </row>
    <row r="334" spans="22:29" x14ac:dyDescent="0.25">
      <c r="V334" s="147"/>
      <c r="W334" s="147"/>
      <c r="X334" s="147"/>
      <c r="Y334" s="147"/>
      <c r="AA334" s="147"/>
      <c r="AB334" s="147"/>
      <c r="AC334" s="147"/>
    </row>
    <row r="335" spans="22:29" x14ac:dyDescent="0.25">
      <c r="V335" s="147"/>
      <c r="W335" s="147"/>
      <c r="X335" s="147"/>
      <c r="Y335" s="147"/>
      <c r="AA335" s="147"/>
      <c r="AB335" s="147"/>
      <c r="AC335" s="147"/>
    </row>
    <row r="336" spans="22:29" x14ac:dyDescent="0.25">
      <c r="V336" s="147"/>
      <c r="W336" s="147"/>
      <c r="X336" s="147"/>
      <c r="Y336" s="147"/>
      <c r="AA336" s="147"/>
      <c r="AB336" s="147"/>
      <c r="AC336" s="147"/>
    </row>
    <row r="337" spans="22:29" x14ac:dyDescent="0.25">
      <c r="V337" s="147"/>
      <c r="W337" s="147"/>
      <c r="X337" s="147"/>
      <c r="Y337" s="147"/>
      <c r="AA337" s="147"/>
      <c r="AB337" s="147"/>
      <c r="AC337" s="147"/>
    </row>
    <row r="338" spans="22:29" x14ac:dyDescent="0.25">
      <c r="V338" s="147"/>
      <c r="W338" s="147"/>
      <c r="X338" s="147"/>
      <c r="Y338" s="147"/>
      <c r="AA338" s="147"/>
      <c r="AB338" s="147"/>
      <c r="AC338" s="147"/>
    </row>
    <row r="339" spans="22:29" x14ac:dyDescent="0.25">
      <c r="V339" s="147"/>
      <c r="W339" s="147"/>
      <c r="X339" s="147"/>
      <c r="Y339" s="147"/>
      <c r="AA339" s="147"/>
      <c r="AB339" s="147"/>
      <c r="AC339" s="147"/>
    </row>
    <row r="340" spans="22:29" x14ac:dyDescent="0.25">
      <c r="V340" s="147"/>
      <c r="W340" s="147"/>
      <c r="X340" s="147"/>
      <c r="Y340" s="147"/>
      <c r="AA340" s="147"/>
      <c r="AB340" s="147"/>
      <c r="AC340" s="147"/>
    </row>
    <row r="341" spans="22:29" x14ac:dyDescent="0.25">
      <c r="V341" s="147"/>
      <c r="W341" s="147"/>
      <c r="X341" s="147"/>
      <c r="Y341" s="147"/>
      <c r="AA341" s="147"/>
      <c r="AB341" s="147"/>
      <c r="AC341" s="147"/>
    </row>
    <row r="342" spans="22:29" x14ac:dyDescent="0.25">
      <c r="V342" s="147"/>
      <c r="W342" s="147"/>
      <c r="X342" s="147"/>
      <c r="Y342" s="147"/>
      <c r="AA342" s="147"/>
      <c r="AB342" s="147"/>
      <c r="AC342" s="147"/>
    </row>
    <row r="343" spans="22:29" x14ac:dyDescent="0.25">
      <c r="V343" s="147"/>
      <c r="W343" s="147"/>
      <c r="X343" s="147"/>
      <c r="Y343" s="147"/>
      <c r="AA343" s="147"/>
      <c r="AB343" s="147"/>
      <c r="AC343" s="147"/>
    </row>
    <row r="344" spans="22:29" x14ac:dyDescent="0.25">
      <c r="V344" s="147"/>
      <c r="W344" s="147"/>
      <c r="X344" s="147"/>
      <c r="Y344" s="147"/>
      <c r="AA344" s="147"/>
      <c r="AB344" s="147"/>
      <c r="AC344" s="147"/>
    </row>
    <row r="345" spans="22:29" x14ac:dyDescent="0.25">
      <c r="V345" s="147"/>
      <c r="W345" s="147"/>
      <c r="X345" s="147"/>
      <c r="Y345" s="147"/>
      <c r="AA345" s="147"/>
      <c r="AB345" s="147"/>
      <c r="AC345" s="147"/>
    </row>
    <row r="346" spans="22:29" x14ac:dyDescent="0.25">
      <c r="V346" s="147"/>
      <c r="W346" s="147"/>
      <c r="X346" s="147"/>
      <c r="Y346" s="147"/>
      <c r="AA346" s="147"/>
      <c r="AB346" s="147"/>
      <c r="AC346" s="147"/>
    </row>
    <row r="347" spans="22:29" x14ac:dyDescent="0.25">
      <c r="V347" s="147"/>
      <c r="W347" s="147"/>
      <c r="X347" s="147"/>
      <c r="Y347" s="147"/>
      <c r="AA347" s="147"/>
      <c r="AB347" s="147"/>
      <c r="AC347" s="147"/>
    </row>
    <row r="348" spans="22:29" x14ac:dyDescent="0.25">
      <c r="V348" s="147"/>
      <c r="W348" s="147"/>
      <c r="X348" s="147"/>
      <c r="Y348" s="147"/>
      <c r="AA348" s="147"/>
      <c r="AB348" s="147"/>
      <c r="AC348" s="147"/>
    </row>
    <row r="349" spans="22:29" x14ac:dyDescent="0.25">
      <c r="V349" s="147"/>
      <c r="W349" s="147"/>
      <c r="X349" s="147"/>
      <c r="Y349" s="147"/>
      <c r="AA349" s="147"/>
      <c r="AB349" s="147"/>
      <c r="AC349" s="147"/>
    </row>
    <row r="350" spans="22:29" x14ac:dyDescent="0.25">
      <c r="V350" s="147"/>
      <c r="W350" s="147"/>
      <c r="X350" s="147"/>
      <c r="Y350" s="147"/>
      <c r="AA350" s="147"/>
      <c r="AB350" s="147"/>
      <c r="AC350" s="147"/>
    </row>
    <row r="351" spans="22:29" x14ac:dyDescent="0.25">
      <c r="V351" s="147"/>
      <c r="W351" s="147"/>
      <c r="X351" s="147"/>
      <c r="Y351" s="147"/>
      <c r="AA351" s="147"/>
      <c r="AB351" s="147"/>
      <c r="AC351" s="147"/>
    </row>
    <row r="352" spans="22:29" x14ac:dyDescent="0.25">
      <c r="V352" s="147"/>
      <c r="W352" s="147"/>
      <c r="X352" s="147"/>
      <c r="Y352" s="147"/>
      <c r="AA352" s="147"/>
      <c r="AB352" s="147"/>
      <c r="AC352" s="147"/>
    </row>
    <row r="353" spans="22:29" x14ac:dyDescent="0.25">
      <c r="V353" s="147"/>
      <c r="W353" s="147"/>
      <c r="X353" s="147"/>
      <c r="Y353" s="147"/>
      <c r="AA353" s="147"/>
      <c r="AB353" s="147"/>
      <c r="AC353" s="147"/>
    </row>
    <row r="354" spans="22:29" x14ac:dyDescent="0.25">
      <c r="V354" s="147"/>
      <c r="W354" s="147"/>
      <c r="X354" s="147"/>
      <c r="Y354" s="147"/>
      <c r="AA354" s="147"/>
      <c r="AB354" s="147"/>
      <c r="AC354" s="147"/>
    </row>
    <row r="355" spans="22:29" x14ac:dyDescent="0.25">
      <c r="V355" s="147"/>
      <c r="W355" s="147"/>
      <c r="X355" s="147"/>
      <c r="Y355" s="147"/>
      <c r="AA355" s="147"/>
      <c r="AB355" s="147"/>
      <c r="AC355" s="147"/>
    </row>
    <row r="356" spans="22:29" x14ac:dyDescent="0.25">
      <c r="V356" s="147"/>
      <c r="W356" s="147"/>
      <c r="X356" s="147"/>
      <c r="Y356" s="147"/>
      <c r="AA356" s="147"/>
      <c r="AB356" s="147"/>
      <c r="AC356" s="147"/>
    </row>
    <row r="357" spans="22:29" x14ac:dyDescent="0.25">
      <c r="V357" s="147"/>
      <c r="W357" s="147"/>
      <c r="X357" s="147"/>
      <c r="Y357" s="147"/>
      <c r="AA357" s="147"/>
      <c r="AB357" s="147"/>
      <c r="AC357" s="147"/>
    </row>
    <row r="358" spans="22:29" x14ac:dyDescent="0.25">
      <c r="V358" s="147"/>
      <c r="W358" s="147"/>
      <c r="X358" s="147"/>
      <c r="Y358" s="147"/>
      <c r="AA358" s="147"/>
      <c r="AB358" s="147"/>
      <c r="AC358" s="147"/>
    </row>
    <row r="359" spans="22:29" x14ac:dyDescent="0.25">
      <c r="V359" s="147"/>
      <c r="W359" s="147"/>
      <c r="X359" s="147"/>
      <c r="Y359" s="147"/>
      <c r="AA359" s="147"/>
      <c r="AB359" s="147"/>
      <c r="AC359" s="147"/>
    </row>
    <row r="360" spans="22:29" x14ac:dyDescent="0.25">
      <c r="V360" s="147"/>
      <c r="W360" s="147"/>
      <c r="X360" s="147"/>
      <c r="Y360" s="147"/>
      <c r="AA360" s="147"/>
      <c r="AB360" s="147"/>
      <c r="AC360" s="147"/>
    </row>
    <row r="361" spans="22:29" x14ac:dyDescent="0.25">
      <c r="V361" s="147"/>
      <c r="W361" s="147"/>
      <c r="X361" s="147"/>
      <c r="Y361" s="147"/>
      <c r="AA361" s="147"/>
      <c r="AB361" s="147"/>
      <c r="AC361" s="147"/>
    </row>
    <row r="362" spans="22:29" x14ac:dyDescent="0.25">
      <c r="V362" s="147"/>
      <c r="W362" s="147"/>
      <c r="X362" s="147"/>
      <c r="Y362" s="147"/>
      <c r="AA362" s="147"/>
      <c r="AB362" s="147"/>
      <c r="AC362" s="147"/>
    </row>
    <row r="363" spans="22:29" x14ac:dyDescent="0.25">
      <c r="V363" s="147"/>
      <c r="W363" s="147"/>
      <c r="X363" s="147"/>
      <c r="Y363" s="147"/>
      <c r="AA363" s="147"/>
      <c r="AB363" s="147"/>
      <c r="AC363" s="147"/>
    </row>
    <row r="364" spans="22:29" x14ac:dyDescent="0.25">
      <c r="V364" s="147"/>
      <c r="W364" s="147"/>
      <c r="X364" s="147"/>
      <c r="Y364" s="147"/>
      <c r="AA364" s="147"/>
      <c r="AB364" s="147"/>
      <c r="AC364" s="147"/>
    </row>
    <row r="365" spans="22:29" x14ac:dyDescent="0.25">
      <c r="V365" s="147"/>
      <c r="W365" s="147"/>
      <c r="X365" s="147"/>
      <c r="Y365" s="147"/>
      <c r="AA365" s="147"/>
      <c r="AB365" s="147"/>
      <c r="AC365" s="147"/>
    </row>
    <row r="366" spans="22:29" x14ac:dyDescent="0.25">
      <c r="V366" s="147"/>
      <c r="W366" s="147"/>
      <c r="X366" s="147"/>
      <c r="Y366" s="147"/>
      <c r="AA366" s="147"/>
      <c r="AB366" s="147"/>
      <c r="AC366" s="147"/>
    </row>
    <row r="367" spans="22:29" x14ac:dyDescent="0.25">
      <c r="V367" s="147"/>
      <c r="W367" s="147"/>
      <c r="X367" s="147"/>
      <c r="Y367" s="147"/>
      <c r="AA367" s="147"/>
      <c r="AB367" s="147"/>
      <c r="AC367" s="147"/>
    </row>
    <row r="368" spans="22:29" x14ac:dyDescent="0.25">
      <c r="V368" s="147"/>
      <c r="W368" s="147"/>
      <c r="X368" s="147"/>
      <c r="Y368" s="147"/>
      <c r="AA368" s="147"/>
      <c r="AB368" s="147"/>
      <c r="AC368" s="147"/>
    </row>
    <row r="369" spans="22:29" x14ac:dyDescent="0.25">
      <c r="V369" s="147"/>
      <c r="W369" s="147"/>
      <c r="X369" s="147"/>
      <c r="Y369" s="147"/>
      <c r="AA369" s="147"/>
      <c r="AB369" s="147"/>
      <c r="AC369" s="147"/>
    </row>
    <row r="370" spans="22:29" x14ac:dyDescent="0.25">
      <c r="V370" s="147"/>
      <c r="W370" s="147"/>
      <c r="X370" s="147"/>
      <c r="Y370" s="147"/>
      <c r="AA370" s="147"/>
      <c r="AB370" s="147"/>
      <c r="AC370" s="147"/>
    </row>
    <row r="371" spans="22:29" x14ac:dyDescent="0.25">
      <c r="V371" s="147"/>
      <c r="W371" s="147"/>
      <c r="X371" s="147"/>
      <c r="Y371" s="147"/>
      <c r="AA371" s="147"/>
      <c r="AB371" s="147"/>
      <c r="AC371" s="147"/>
    </row>
    <row r="372" spans="22:29" x14ac:dyDescent="0.25">
      <c r="V372" s="147"/>
      <c r="W372" s="147"/>
      <c r="X372" s="147"/>
      <c r="Y372" s="147"/>
      <c r="AA372" s="147"/>
      <c r="AB372" s="147"/>
      <c r="AC372" s="147"/>
    </row>
    <row r="373" spans="22:29" x14ac:dyDescent="0.25">
      <c r="V373" s="147"/>
      <c r="W373" s="147"/>
      <c r="X373" s="147"/>
      <c r="Y373" s="147"/>
      <c r="AA373" s="147"/>
      <c r="AB373" s="147"/>
      <c r="AC373" s="147"/>
    </row>
  </sheetData>
  <mergeCells count="18">
    <mergeCell ref="N131:O131"/>
    <mergeCell ref="A3:A8"/>
    <mergeCell ref="A11:A16"/>
    <mergeCell ref="A39:A40"/>
    <mergeCell ref="A48:A49"/>
    <mergeCell ref="A55:A56"/>
    <mergeCell ref="A64:A65"/>
    <mergeCell ref="N122:O122"/>
    <mergeCell ref="N123:O124"/>
    <mergeCell ref="N125:O125"/>
    <mergeCell ref="N128:O129"/>
    <mergeCell ref="N130:O130"/>
    <mergeCell ref="BC35:BE35"/>
    <mergeCell ref="BA1:BB1"/>
    <mergeCell ref="BH1:BL1"/>
    <mergeCell ref="U1:AC1"/>
    <mergeCell ref="AE1:AM1"/>
    <mergeCell ref="BC1:BF1"/>
  </mergeCells>
  <pageMargins left="0.7" right="0.7" top="0.75" bottom="0.75" header="0.3" footer="0.3"/>
  <pageSetup paperSize="9" orientation="portrait" horizontalDpi="0" verticalDpi="0" copies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6"/>
  <sheetViews>
    <sheetView workbookViewId="0"/>
  </sheetViews>
  <sheetFormatPr baseColWidth="10" defaultRowHeight="15" x14ac:dyDescent="0.25"/>
  <cols>
    <col min="1" max="1" width="20" style="3" customWidth="1"/>
    <col min="2" max="2" width="14.42578125" style="4" customWidth="1"/>
    <col min="3" max="3" width="2.140625" style="4" customWidth="1"/>
    <col min="4" max="4" width="19.42578125" style="4" customWidth="1"/>
    <col min="5" max="5" width="8.5703125" style="4" customWidth="1"/>
    <col min="6" max="6" width="11.42578125" style="4"/>
    <col min="7" max="7" width="7.42578125" style="6" customWidth="1"/>
    <col min="8" max="9" width="11.42578125" style="4"/>
    <col min="10" max="10" width="7.5703125" style="6" customWidth="1"/>
    <col min="11" max="11" width="2.7109375" style="4" customWidth="1"/>
    <col min="12" max="12" width="10.42578125" style="8" customWidth="1"/>
    <col min="13" max="13" width="7.140625" style="6" customWidth="1"/>
    <col min="14" max="14" width="11.42578125" style="9"/>
    <col min="15" max="15" width="8.28515625" style="6" customWidth="1"/>
    <col min="16" max="16" width="11.42578125" style="8"/>
    <col min="17" max="17" width="8.28515625" style="6" customWidth="1"/>
    <col min="18" max="18" width="2.7109375" style="4" customWidth="1"/>
    <col min="19" max="19" width="23" style="4" customWidth="1"/>
    <col min="20" max="16384" width="11.42578125" style="4"/>
  </cols>
  <sheetData>
    <row r="1" spans="1:17" s="1" customFormat="1" ht="42.75" customHeight="1" x14ac:dyDescent="0.25">
      <c r="A1" s="1" t="s">
        <v>0</v>
      </c>
      <c r="B1" s="1" t="s">
        <v>1</v>
      </c>
      <c r="D1" s="1" t="s">
        <v>3</v>
      </c>
      <c r="E1" s="1" t="s">
        <v>4</v>
      </c>
      <c r="F1" s="1" t="s">
        <v>5</v>
      </c>
      <c r="G1" s="1" t="s">
        <v>8</v>
      </c>
      <c r="H1" s="1" t="s">
        <v>6</v>
      </c>
      <c r="I1" s="1" t="s">
        <v>7</v>
      </c>
      <c r="J1" s="1" t="s">
        <v>8</v>
      </c>
      <c r="L1" s="2" t="s">
        <v>17</v>
      </c>
      <c r="M1" s="1" t="s">
        <v>8</v>
      </c>
      <c r="N1" s="2" t="s">
        <v>14</v>
      </c>
      <c r="O1" s="1" t="s">
        <v>8</v>
      </c>
      <c r="P1" s="2" t="s">
        <v>15</v>
      </c>
      <c r="Q1" s="1" t="s">
        <v>8</v>
      </c>
    </row>
    <row r="2" spans="1:17" x14ac:dyDescent="0.25">
      <c r="A2" s="19" t="s">
        <v>2</v>
      </c>
      <c r="B2" s="4">
        <v>10</v>
      </c>
      <c r="D2" s="4" t="s">
        <v>25</v>
      </c>
      <c r="E2" s="4">
        <v>1</v>
      </c>
      <c r="F2" s="5">
        <v>18</v>
      </c>
      <c r="G2" s="6" t="s">
        <v>10</v>
      </c>
      <c r="H2" s="7">
        <v>230</v>
      </c>
      <c r="I2" s="7">
        <v>80</v>
      </c>
      <c r="J2" s="6" t="s">
        <v>11</v>
      </c>
      <c r="L2" s="8">
        <f>H2*0.01*I2*0.01</f>
        <v>1.8400000000000003</v>
      </c>
      <c r="M2" s="6" t="s">
        <v>13</v>
      </c>
      <c r="N2" s="9">
        <f t="shared" ref="N2:N7" si="0">L2*E2</f>
        <v>1.8400000000000003</v>
      </c>
      <c r="O2" s="6" t="s">
        <v>13</v>
      </c>
      <c r="P2" s="8">
        <f t="shared" ref="P2:P7" si="1">N2*$B$2</f>
        <v>18.400000000000002</v>
      </c>
      <c r="Q2" s="6" t="s">
        <v>13</v>
      </c>
    </row>
    <row r="3" spans="1:17" x14ac:dyDescent="0.25">
      <c r="D3" s="4" t="s">
        <v>26</v>
      </c>
      <c r="E3" s="4">
        <v>1</v>
      </c>
      <c r="F3" s="5">
        <v>18</v>
      </c>
      <c r="G3" s="6" t="s">
        <v>10</v>
      </c>
      <c r="H3" s="7">
        <v>230</v>
      </c>
      <c r="I3" s="7">
        <v>80</v>
      </c>
      <c r="J3" s="6" t="s">
        <v>11</v>
      </c>
      <c r="L3" s="8">
        <f>H3*0.01*I3*0.01</f>
        <v>1.8400000000000003</v>
      </c>
      <c r="M3" s="6" t="s">
        <v>13</v>
      </c>
      <c r="N3" s="9">
        <f t="shared" si="0"/>
        <v>1.8400000000000003</v>
      </c>
      <c r="O3" s="6" t="s">
        <v>13</v>
      </c>
      <c r="P3" s="8">
        <f t="shared" si="1"/>
        <v>18.400000000000002</v>
      </c>
      <c r="Q3" s="6" t="s">
        <v>13</v>
      </c>
    </row>
    <row r="4" spans="1:17" x14ac:dyDescent="0.25">
      <c r="D4" s="4" t="s">
        <v>30</v>
      </c>
      <c r="E4" s="4">
        <v>2</v>
      </c>
      <c r="F4" s="5">
        <v>18</v>
      </c>
      <c r="G4" s="6" t="s">
        <v>10</v>
      </c>
      <c r="H4" s="7">
        <v>226.4</v>
      </c>
      <c r="I4" s="7">
        <v>10</v>
      </c>
      <c r="J4" s="6" t="s">
        <v>11</v>
      </c>
      <c r="L4" s="8">
        <f>H4*0.01*I4*0.01</f>
        <v>0.22640000000000002</v>
      </c>
      <c r="M4" s="6" t="s">
        <v>13</v>
      </c>
      <c r="N4" s="9">
        <f t="shared" si="0"/>
        <v>0.45280000000000004</v>
      </c>
      <c r="O4" s="6" t="s">
        <v>13</v>
      </c>
      <c r="P4" s="8">
        <f t="shared" si="1"/>
        <v>4.5280000000000005</v>
      </c>
      <c r="Q4" s="6" t="s">
        <v>13</v>
      </c>
    </row>
    <row r="5" spans="1:17" x14ac:dyDescent="0.25">
      <c r="D5" s="4" t="s">
        <v>31</v>
      </c>
      <c r="E5" s="4">
        <v>2</v>
      </c>
      <c r="F5" s="5">
        <v>18</v>
      </c>
      <c r="G5" s="6" t="s">
        <v>10</v>
      </c>
      <c r="H5" s="7">
        <v>76.2</v>
      </c>
      <c r="I5" s="7">
        <v>10</v>
      </c>
      <c r="J5" s="6" t="s">
        <v>11</v>
      </c>
      <c r="L5" s="8">
        <f>H5*0.01*I5*0.01</f>
        <v>7.6200000000000004E-2</v>
      </c>
      <c r="M5" s="6" t="s">
        <v>13</v>
      </c>
      <c r="N5" s="9">
        <f t="shared" si="0"/>
        <v>0.15240000000000001</v>
      </c>
      <c r="O5" s="6" t="s">
        <v>13</v>
      </c>
      <c r="P5" s="8">
        <f t="shared" si="1"/>
        <v>1.524</v>
      </c>
      <c r="Q5" s="6" t="s">
        <v>13</v>
      </c>
    </row>
    <row r="6" spans="1:17" x14ac:dyDescent="0.25">
      <c r="D6" s="4" t="s">
        <v>29</v>
      </c>
      <c r="E6" s="4">
        <v>1</v>
      </c>
      <c r="F6" s="5" t="s">
        <v>42</v>
      </c>
      <c r="G6" s="6" t="s">
        <v>10</v>
      </c>
      <c r="H6" s="7">
        <v>230</v>
      </c>
      <c r="I6" s="7"/>
      <c r="L6" s="8">
        <f>H6*0.01</f>
        <v>2.3000000000000003</v>
      </c>
      <c r="M6" s="6" t="s">
        <v>41</v>
      </c>
      <c r="N6" s="9">
        <f t="shared" si="0"/>
        <v>2.3000000000000003</v>
      </c>
      <c r="O6" s="6" t="s">
        <v>41</v>
      </c>
      <c r="P6" s="8">
        <f t="shared" si="1"/>
        <v>23.000000000000004</v>
      </c>
      <c r="Q6" s="6" t="s">
        <v>41</v>
      </c>
    </row>
    <row r="7" spans="1:17" x14ac:dyDescent="0.25">
      <c r="D7" s="4" t="s">
        <v>12</v>
      </c>
      <c r="E7" s="4">
        <v>2</v>
      </c>
      <c r="F7" s="5">
        <v>100</v>
      </c>
      <c r="G7" s="6" t="s">
        <v>10</v>
      </c>
      <c r="H7" s="7">
        <v>226.4</v>
      </c>
      <c r="I7" s="7">
        <v>36.299999999999997</v>
      </c>
      <c r="J7" s="6" t="s">
        <v>11</v>
      </c>
      <c r="L7" s="8">
        <f>H7*0.01*I7*0.01</f>
        <v>0.82183200000000001</v>
      </c>
      <c r="M7" s="6" t="s">
        <v>13</v>
      </c>
      <c r="N7" s="9">
        <f t="shared" si="0"/>
        <v>1.643664</v>
      </c>
      <c r="O7" s="6" t="s">
        <v>13</v>
      </c>
      <c r="P7" s="8">
        <f t="shared" si="1"/>
        <v>16.436640000000001</v>
      </c>
      <c r="Q7" s="6" t="s">
        <v>13</v>
      </c>
    </row>
    <row r="8" spans="1:17" x14ac:dyDescent="0.25">
      <c r="D8" s="4" t="s">
        <v>28</v>
      </c>
      <c r="E8" s="4">
        <v>40</v>
      </c>
      <c r="F8" s="5"/>
      <c r="H8" s="7"/>
      <c r="I8" s="7"/>
    </row>
    <row r="9" spans="1:17" x14ac:dyDescent="0.25">
      <c r="F9" s="5"/>
      <c r="H9" s="7"/>
      <c r="I9" s="7"/>
      <c r="O9" s="10"/>
      <c r="P9" s="9"/>
      <c r="Q9" s="10"/>
    </row>
    <row r="10" spans="1:17" x14ac:dyDescent="0.25">
      <c r="F10" s="5"/>
      <c r="H10" s="7"/>
      <c r="I10" s="7"/>
    </row>
    <row r="11" spans="1:17" x14ac:dyDescent="0.25">
      <c r="A11" s="235" t="s">
        <v>50</v>
      </c>
      <c r="B11" s="4">
        <v>4</v>
      </c>
      <c r="D11" s="4" t="s">
        <v>25</v>
      </c>
      <c r="E11" s="4">
        <v>1</v>
      </c>
      <c r="F11" s="5">
        <v>18</v>
      </c>
      <c r="G11" s="6" t="s">
        <v>10</v>
      </c>
      <c r="H11" s="7">
        <v>230</v>
      </c>
      <c r="I11" s="7">
        <v>80</v>
      </c>
      <c r="J11" s="6" t="s">
        <v>11</v>
      </c>
      <c r="L11" s="8">
        <f>H11*0.01*I11*0.01</f>
        <v>1.8400000000000003</v>
      </c>
      <c r="M11" s="6" t="s">
        <v>13</v>
      </c>
      <c r="N11" s="9">
        <f>L11*E11</f>
        <v>1.8400000000000003</v>
      </c>
      <c r="O11" s="6" t="s">
        <v>13</v>
      </c>
      <c r="P11" s="8">
        <f>N11*$B$11</f>
        <v>7.3600000000000012</v>
      </c>
      <c r="Q11" s="6" t="s">
        <v>13</v>
      </c>
    </row>
    <row r="12" spans="1:17" x14ac:dyDescent="0.25">
      <c r="A12" s="235"/>
      <c r="D12" s="4" t="s">
        <v>26</v>
      </c>
      <c r="E12" s="4">
        <v>1</v>
      </c>
      <c r="F12" s="5">
        <v>18</v>
      </c>
      <c r="G12" s="6" t="s">
        <v>10</v>
      </c>
      <c r="H12" s="7">
        <v>230</v>
      </c>
      <c r="I12" s="7">
        <v>80</v>
      </c>
      <c r="J12" s="6" t="s">
        <v>11</v>
      </c>
      <c r="L12" s="8">
        <f>H12*0.01*I12*0.01</f>
        <v>1.8400000000000003</v>
      </c>
      <c r="M12" s="6" t="s">
        <v>13</v>
      </c>
      <c r="N12" s="9">
        <f>L12*E12</f>
        <v>1.8400000000000003</v>
      </c>
      <c r="O12" s="6" t="s">
        <v>13</v>
      </c>
      <c r="P12" s="8">
        <f>N12*$B$11</f>
        <v>7.3600000000000012</v>
      </c>
      <c r="Q12" s="6" t="s">
        <v>13</v>
      </c>
    </row>
    <row r="13" spans="1:17" x14ac:dyDescent="0.25">
      <c r="D13" s="4" t="s">
        <v>30</v>
      </c>
      <c r="E13" s="4">
        <v>3</v>
      </c>
      <c r="F13" s="5">
        <v>18</v>
      </c>
      <c r="G13" s="6" t="s">
        <v>10</v>
      </c>
      <c r="H13" s="7">
        <v>226.4</v>
      </c>
      <c r="I13" s="7">
        <v>10</v>
      </c>
      <c r="J13" s="6" t="s">
        <v>11</v>
      </c>
      <c r="L13" s="8">
        <f>H13*0.01*I13*0.01</f>
        <v>0.22640000000000002</v>
      </c>
      <c r="M13" s="6" t="s">
        <v>13</v>
      </c>
      <c r="N13" s="9">
        <f>L13*E13</f>
        <v>0.67920000000000003</v>
      </c>
      <c r="O13" s="6" t="s">
        <v>13</v>
      </c>
      <c r="P13" s="8">
        <f>N13*$B$11</f>
        <v>2.7168000000000001</v>
      </c>
      <c r="Q13" s="6" t="s">
        <v>13</v>
      </c>
    </row>
    <row r="14" spans="1:17" x14ac:dyDescent="0.25">
      <c r="D14" s="4" t="s">
        <v>32</v>
      </c>
      <c r="E14" s="4">
        <v>2</v>
      </c>
      <c r="F14" s="5">
        <v>18</v>
      </c>
      <c r="G14" s="6" t="s">
        <v>10</v>
      </c>
      <c r="H14" s="7">
        <v>78.099999999999994</v>
      </c>
      <c r="I14" s="7">
        <v>10</v>
      </c>
      <c r="J14" s="6" t="s">
        <v>11</v>
      </c>
      <c r="L14" s="8">
        <f>H14*0.01*I14*0.01</f>
        <v>7.8099999999999989E-2</v>
      </c>
      <c r="M14" s="6" t="s">
        <v>13</v>
      </c>
      <c r="N14" s="9">
        <f>L14*E14</f>
        <v>0.15619999999999998</v>
      </c>
      <c r="O14" s="6" t="s">
        <v>13</v>
      </c>
      <c r="P14" s="8">
        <f>N14*$B$11</f>
        <v>0.62479999999999991</v>
      </c>
      <c r="Q14" s="6" t="s">
        <v>13</v>
      </c>
    </row>
    <row r="15" spans="1:17" x14ac:dyDescent="0.25">
      <c r="D15" s="4" t="s">
        <v>12</v>
      </c>
      <c r="E15" s="4">
        <v>2</v>
      </c>
      <c r="F15" s="5">
        <v>100</v>
      </c>
      <c r="G15" s="6" t="s">
        <v>10</v>
      </c>
      <c r="H15" s="7">
        <v>226.4</v>
      </c>
      <c r="I15" s="7">
        <v>36.35</v>
      </c>
      <c r="J15" s="6" t="s">
        <v>11</v>
      </c>
      <c r="L15" s="8">
        <f>H15*0.01*I15*0.01</f>
        <v>0.82296400000000003</v>
      </c>
      <c r="M15" s="6" t="s">
        <v>13</v>
      </c>
      <c r="N15" s="9">
        <f>L15*E15</f>
        <v>1.6459280000000001</v>
      </c>
      <c r="O15" s="6" t="s">
        <v>13</v>
      </c>
      <c r="P15" s="8">
        <f>N15*$B$11</f>
        <v>6.5837120000000002</v>
      </c>
      <c r="Q15" s="6" t="s">
        <v>13</v>
      </c>
    </row>
    <row r="16" spans="1:17" x14ac:dyDescent="0.25">
      <c r="A16" s="3" t="s">
        <v>46</v>
      </c>
      <c r="D16" s="4" t="s">
        <v>28</v>
      </c>
      <c r="E16" s="4">
        <v>40</v>
      </c>
      <c r="F16" s="5"/>
      <c r="H16" s="7"/>
      <c r="I16" s="7"/>
    </row>
    <row r="17" spans="1:17" x14ac:dyDescent="0.25">
      <c r="F17" s="5"/>
      <c r="H17" s="7"/>
      <c r="I17" s="7"/>
      <c r="O17" s="10"/>
      <c r="P17" s="9"/>
      <c r="Q17" s="10"/>
    </row>
    <row r="18" spans="1:17" x14ac:dyDescent="0.25">
      <c r="A18" s="4"/>
      <c r="G18" s="4"/>
      <c r="J18" s="4"/>
      <c r="L18" s="4"/>
      <c r="M18" s="4"/>
      <c r="N18" s="4"/>
      <c r="O18" s="4"/>
      <c r="P18" s="4"/>
      <c r="Q18" s="4"/>
    </row>
    <row r="19" spans="1:17" ht="15" customHeight="1" x14ac:dyDescent="0.25">
      <c r="A19" s="236" t="s">
        <v>51</v>
      </c>
      <c r="B19" s="4">
        <v>4</v>
      </c>
      <c r="D19" s="4" t="s">
        <v>25</v>
      </c>
      <c r="E19" s="4">
        <v>1</v>
      </c>
      <c r="F19" s="5">
        <v>18</v>
      </c>
      <c r="G19" s="6" t="s">
        <v>10</v>
      </c>
      <c r="H19" s="7">
        <v>230</v>
      </c>
      <c r="I19" s="7">
        <v>80</v>
      </c>
      <c r="J19" s="6" t="s">
        <v>11</v>
      </c>
      <c r="L19" s="8">
        <f>H19*0.01*I19*0.01</f>
        <v>1.8400000000000003</v>
      </c>
      <c r="M19" s="6" t="s">
        <v>13</v>
      </c>
      <c r="N19" s="9">
        <f t="shared" ref="N19:N24" si="2">L19*E19</f>
        <v>1.8400000000000003</v>
      </c>
      <c r="O19" s="6" t="s">
        <v>13</v>
      </c>
      <c r="P19" s="8">
        <f t="shared" ref="P19:P24" si="3">N19*$B$19</f>
        <v>7.3600000000000012</v>
      </c>
      <c r="Q19" s="6" t="s">
        <v>13</v>
      </c>
    </row>
    <row r="20" spans="1:17" x14ac:dyDescent="0.25">
      <c r="A20" s="236"/>
      <c r="D20" s="4" t="s">
        <v>26</v>
      </c>
      <c r="E20" s="4">
        <v>1</v>
      </c>
      <c r="F20" s="5">
        <v>18</v>
      </c>
      <c r="G20" s="6" t="s">
        <v>10</v>
      </c>
      <c r="H20" s="7">
        <v>230</v>
      </c>
      <c r="I20" s="7">
        <v>80</v>
      </c>
      <c r="J20" s="6" t="s">
        <v>11</v>
      </c>
      <c r="L20" s="8">
        <f>H20*0.01*I20*0.01</f>
        <v>1.8400000000000003</v>
      </c>
      <c r="M20" s="6" t="s">
        <v>13</v>
      </c>
      <c r="N20" s="9">
        <f t="shared" si="2"/>
        <v>1.8400000000000003</v>
      </c>
      <c r="O20" s="6" t="s">
        <v>13</v>
      </c>
      <c r="P20" s="8">
        <f t="shared" si="3"/>
        <v>7.3600000000000012</v>
      </c>
      <c r="Q20" s="6" t="s">
        <v>13</v>
      </c>
    </row>
    <row r="21" spans="1:17" x14ac:dyDescent="0.25">
      <c r="D21" s="4" t="s">
        <v>30</v>
      </c>
      <c r="E21" s="4">
        <v>2</v>
      </c>
      <c r="F21" s="5">
        <v>18</v>
      </c>
      <c r="G21" s="6" t="s">
        <v>10</v>
      </c>
      <c r="H21" s="7">
        <v>226.4</v>
      </c>
      <c r="I21" s="7">
        <v>10</v>
      </c>
      <c r="J21" s="6" t="s">
        <v>11</v>
      </c>
      <c r="L21" s="8">
        <f>H21*0.01*I21*0.01</f>
        <v>0.22640000000000002</v>
      </c>
      <c r="M21" s="6" t="s">
        <v>13</v>
      </c>
      <c r="N21" s="9">
        <f t="shared" si="2"/>
        <v>0.45280000000000004</v>
      </c>
      <c r="O21" s="6" t="s">
        <v>13</v>
      </c>
      <c r="P21" s="8">
        <f t="shared" si="3"/>
        <v>1.8112000000000001</v>
      </c>
      <c r="Q21" s="6" t="s">
        <v>13</v>
      </c>
    </row>
    <row r="22" spans="1:17" x14ac:dyDescent="0.25">
      <c r="D22" s="4" t="s">
        <v>31</v>
      </c>
      <c r="E22" s="4">
        <v>2</v>
      </c>
      <c r="F22" s="5">
        <v>18</v>
      </c>
      <c r="G22" s="6" t="s">
        <v>10</v>
      </c>
      <c r="H22" s="7">
        <v>78.099999999999994</v>
      </c>
      <c r="I22" s="7">
        <v>10</v>
      </c>
      <c r="J22" s="6" t="s">
        <v>11</v>
      </c>
      <c r="L22" s="8">
        <f>H22*0.01*I22*0.01</f>
        <v>7.8099999999999989E-2</v>
      </c>
      <c r="M22" s="6" t="s">
        <v>13</v>
      </c>
      <c r="N22" s="9">
        <f t="shared" si="2"/>
        <v>0.15619999999999998</v>
      </c>
      <c r="O22" s="6" t="s">
        <v>13</v>
      </c>
      <c r="P22" s="8">
        <f t="shared" si="3"/>
        <v>0.62479999999999991</v>
      </c>
      <c r="Q22" s="6" t="s">
        <v>13</v>
      </c>
    </row>
    <row r="23" spans="1:17" x14ac:dyDescent="0.25">
      <c r="D23" s="4" t="s">
        <v>29</v>
      </c>
      <c r="E23" s="4">
        <v>1</v>
      </c>
      <c r="F23" s="5" t="s">
        <v>42</v>
      </c>
      <c r="G23" s="6" t="s">
        <v>10</v>
      </c>
      <c r="H23" s="7">
        <v>230</v>
      </c>
      <c r="I23" s="7"/>
      <c r="L23" s="8">
        <f>H23*0.01</f>
        <v>2.3000000000000003</v>
      </c>
      <c r="M23" s="6" t="s">
        <v>41</v>
      </c>
      <c r="N23" s="9">
        <f t="shared" si="2"/>
        <v>2.3000000000000003</v>
      </c>
      <c r="O23" s="6" t="s">
        <v>41</v>
      </c>
      <c r="P23" s="8">
        <f t="shared" si="3"/>
        <v>9.2000000000000011</v>
      </c>
      <c r="Q23" s="6" t="s">
        <v>41</v>
      </c>
    </row>
    <row r="24" spans="1:17" x14ac:dyDescent="0.25">
      <c r="D24" s="4" t="s">
        <v>12</v>
      </c>
      <c r="E24" s="4">
        <v>2</v>
      </c>
      <c r="F24" s="5">
        <v>100</v>
      </c>
      <c r="G24" s="6" t="s">
        <v>10</v>
      </c>
      <c r="H24" s="7">
        <v>226.4</v>
      </c>
      <c r="I24" s="7">
        <v>37.25</v>
      </c>
      <c r="J24" s="6" t="s">
        <v>11</v>
      </c>
      <c r="L24" s="8">
        <f>H24*0.01*I24*0.01</f>
        <v>0.84334000000000009</v>
      </c>
      <c r="M24" s="6" t="s">
        <v>13</v>
      </c>
      <c r="N24" s="9">
        <f t="shared" si="2"/>
        <v>1.6866800000000002</v>
      </c>
      <c r="O24" s="6" t="s">
        <v>13</v>
      </c>
      <c r="P24" s="8">
        <f t="shared" si="3"/>
        <v>6.7467200000000007</v>
      </c>
      <c r="Q24" s="6" t="s">
        <v>13</v>
      </c>
    </row>
    <row r="25" spans="1:17" x14ac:dyDescent="0.25">
      <c r="D25" s="4" t="s">
        <v>28</v>
      </c>
      <c r="E25" s="4">
        <v>40</v>
      </c>
      <c r="F25" s="5"/>
      <c r="H25" s="7"/>
      <c r="I25" s="7"/>
    </row>
    <row r="26" spans="1:17" x14ac:dyDescent="0.25">
      <c r="F26" s="5"/>
      <c r="H26" s="7"/>
      <c r="I26" s="7"/>
      <c r="O26" s="10"/>
      <c r="P26" s="9"/>
      <c r="Q26" s="10"/>
    </row>
    <row r="27" spans="1:17" x14ac:dyDescent="0.25">
      <c r="A27" s="4"/>
      <c r="G27" s="4"/>
      <c r="J27" s="4"/>
      <c r="L27" s="4"/>
      <c r="M27" s="4"/>
      <c r="N27" s="4"/>
      <c r="O27" s="4"/>
      <c r="P27" s="4"/>
      <c r="Q27" s="4"/>
    </row>
    <row r="28" spans="1:17" x14ac:dyDescent="0.25">
      <c r="A28" s="20" t="s">
        <v>33</v>
      </c>
      <c r="B28" s="4">
        <v>5</v>
      </c>
      <c r="D28" s="4" t="s">
        <v>19</v>
      </c>
      <c r="E28" s="4">
        <v>1</v>
      </c>
      <c r="F28" s="5">
        <v>18</v>
      </c>
      <c r="G28" s="6" t="s">
        <v>10</v>
      </c>
      <c r="H28" s="7">
        <v>133.6</v>
      </c>
      <c r="I28" s="7">
        <v>80</v>
      </c>
      <c r="J28" s="6" t="s">
        <v>11</v>
      </c>
      <c r="L28" s="8">
        <f t="shared" ref="L28:L35" si="4">H28*0.01*I28*0.01</f>
        <v>1.0688000000000002</v>
      </c>
      <c r="M28" s="6" t="s">
        <v>13</v>
      </c>
      <c r="N28" s="9">
        <f>L28*E28</f>
        <v>1.0688000000000002</v>
      </c>
      <c r="O28" s="6" t="s">
        <v>13</v>
      </c>
      <c r="P28" s="8">
        <f>N28*$B$28</f>
        <v>5.3440000000000012</v>
      </c>
      <c r="Q28" s="6" t="s">
        <v>13</v>
      </c>
    </row>
    <row r="29" spans="1:17" x14ac:dyDescent="0.25">
      <c r="D29" s="4" t="s">
        <v>20</v>
      </c>
      <c r="E29" s="4">
        <v>1</v>
      </c>
      <c r="F29" s="5">
        <v>18</v>
      </c>
      <c r="G29" s="6" t="s">
        <v>10</v>
      </c>
      <c r="H29" s="7">
        <v>133.6</v>
      </c>
      <c r="I29" s="7">
        <v>80</v>
      </c>
      <c r="J29" s="6" t="s">
        <v>11</v>
      </c>
      <c r="L29" s="8">
        <f t="shared" si="4"/>
        <v>1.0688000000000002</v>
      </c>
      <c r="M29" s="6" t="s">
        <v>13</v>
      </c>
      <c r="N29" s="9">
        <f t="shared" ref="N29:N35" si="5">L29*E29</f>
        <v>1.0688000000000002</v>
      </c>
      <c r="O29" s="6" t="s">
        <v>13</v>
      </c>
      <c r="P29" s="8">
        <f t="shared" ref="P29:P35" si="6">N29*$B$28</f>
        <v>5.3440000000000012</v>
      </c>
      <c r="Q29" s="6" t="s">
        <v>13</v>
      </c>
    </row>
    <row r="30" spans="1:17" x14ac:dyDescent="0.25">
      <c r="D30" s="4" t="s">
        <v>37</v>
      </c>
      <c r="E30" s="4">
        <v>1</v>
      </c>
      <c r="F30" s="5">
        <v>18</v>
      </c>
      <c r="G30" s="6" t="s">
        <v>10</v>
      </c>
      <c r="H30" s="7">
        <v>133.6</v>
      </c>
      <c r="I30" s="7">
        <v>5</v>
      </c>
      <c r="J30" s="6" t="s">
        <v>11</v>
      </c>
      <c r="L30" s="8">
        <f t="shared" si="4"/>
        <v>6.6800000000000012E-2</v>
      </c>
      <c r="M30" s="6" t="s">
        <v>13</v>
      </c>
      <c r="N30" s="9">
        <f t="shared" si="5"/>
        <v>6.6800000000000012E-2</v>
      </c>
      <c r="O30" s="6" t="s">
        <v>13</v>
      </c>
      <c r="P30" s="8">
        <f t="shared" si="6"/>
        <v>0.33400000000000007</v>
      </c>
      <c r="Q30" s="6" t="s">
        <v>13</v>
      </c>
    </row>
    <row r="31" spans="1:17" x14ac:dyDescent="0.25">
      <c r="D31" s="4" t="s">
        <v>37</v>
      </c>
      <c r="E31" s="4">
        <v>1</v>
      </c>
      <c r="F31" s="5">
        <v>18</v>
      </c>
      <c r="G31" s="6" t="s">
        <v>10</v>
      </c>
      <c r="H31" s="7">
        <v>129.9</v>
      </c>
      <c r="I31" s="7">
        <v>5</v>
      </c>
      <c r="J31" s="6" t="s">
        <v>11</v>
      </c>
      <c r="L31" s="8">
        <f t="shared" si="4"/>
        <v>6.4950000000000008E-2</v>
      </c>
      <c r="M31" s="6" t="s">
        <v>13</v>
      </c>
      <c r="N31" s="9">
        <f t="shared" si="5"/>
        <v>6.4950000000000008E-2</v>
      </c>
      <c r="O31" s="6" t="s">
        <v>13</v>
      </c>
      <c r="P31" s="8">
        <f t="shared" si="6"/>
        <v>0.32475000000000004</v>
      </c>
      <c r="Q31" s="6" t="s">
        <v>13</v>
      </c>
    </row>
    <row r="32" spans="1:17" x14ac:dyDescent="0.25">
      <c r="D32" s="4" t="s">
        <v>37</v>
      </c>
      <c r="E32" s="4">
        <v>1</v>
      </c>
      <c r="F32" s="5" t="s">
        <v>43</v>
      </c>
      <c r="G32" s="6" t="s">
        <v>10</v>
      </c>
      <c r="H32" s="7">
        <v>133.6</v>
      </c>
      <c r="I32" s="7"/>
      <c r="L32" s="8">
        <f>H32*0.01</f>
        <v>1.3360000000000001</v>
      </c>
      <c r="M32" s="6" t="s">
        <v>41</v>
      </c>
      <c r="N32" s="9">
        <f t="shared" si="5"/>
        <v>1.3360000000000001</v>
      </c>
      <c r="O32" s="6" t="s">
        <v>41</v>
      </c>
      <c r="P32" s="8">
        <f t="shared" si="6"/>
        <v>6.6800000000000006</v>
      </c>
      <c r="Q32" s="6" t="s">
        <v>41</v>
      </c>
    </row>
    <row r="33" spans="1:17" x14ac:dyDescent="0.25">
      <c r="D33" s="4" t="s">
        <v>38</v>
      </c>
      <c r="E33" s="4">
        <v>3</v>
      </c>
      <c r="F33" s="5">
        <v>18</v>
      </c>
      <c r="G33" s="6" t="s">
        <v>10</v>
      </c>
      <c r="H33" s="7">
        <v>74.400000000000006</v>
      </c>
      <c r="I33" s="7">
        <v>5</v>
      </c>
      <c r="J33" s="6" t="s">
        <v>11</v>
      </c>
      <c r="L33" s="8">
        <f>H33*0.01*I33*0.01</f>
        <v>3.7200000000000004E-2</v>
      </c>
      <c r="M33" s="6" t="s">
        <v>13</v>
      </c>
      <c r="N33" s="9">
        <f t="shared" si="5"/>
        <v>0.1116</v>
      </c>
      <c r="O33" s="6" t="s">
        <v>13</v>
      </c>
      <c r="P33" s="8">
        <f t="shared" si="6"/>
        <v>0.55800000000000005</v>
      </c>
      <c r="Q33" s="6" t="s">
        <v>13</v>
      </c>
    </row>
    <row r="34" spans="1:17" x14ac:dyDescent="0.25">
      <c r="D34" s="4" t="s">
        <v>38</v>
      </c>
      <c r="E34" s="4">
        <v>1</v>
      </c>
      <c r="F34" s="5" t="s">
        <v>43</v>
      </c>
      <c r="G34" s="6" t="s">
        <v>10</v>
      </c>
      <c r="H34" s="7">
        <v>74.400000000000006</v>
      </c>
      <c r="I34" s="7"/>
      <c r="L34" s="8">
        <f>H34*0.01</f>
        <v>0.74400000000000011</v>
      </c>
      <c r="M34" s="6" t="s">
        <v>41</v>
      </c>
      <c r="N34" s="9">
        <f>L34*E34</f>
        <v>0.74400000000000011</v>
      </c>
      <c r="O34" s="6" t="s">
        <v>41</v>
      </c>
      <c r="P34" s="8">
        <f t="shared" si="6"/>
        <v>3.7200000000000006</v>
      </c>
      <c r="Q34" s="6" t="s">
        <v>41</v>
      </c>
    </row>
    <row r="35" spans="1:17" x14ac:dyDescent="0.25">
      <c r="D35" s="4" t="s">
        <v>12</v>
      </c>
      <c r="E35" s="4">
        <v>6</v>
      </c>
      <c r="F35" s="5">
        <v>50</v>
      </c>
      <c r="G35" s="6" t="s">
        <v>10</v>
      </c>
      <c r="H35" s="7">
        <v>36.299999999999997</v>
      </c>
      <c r="I35" s="7">
        <v>42.1</v>
      </c>
      <c r="J35" s="6" t="s">
        <v>11</v>
      </c>
      <c r="L35" s="8">
        <f t="shared" si="4"/>
        <v>0.15282299999999999</v>
      </c>
      <c r="M35" s="6" t="s">
        <v>13</v>
      </c>
      <c r="N35" s="9">
        <f t="shared" si="5"/>
        <v>0.91693799999999992</v>
      </c>
      <c r="O35" s="6" t="s">
        <v>13</v>
      </c>
      <c r="P35" s="8">
        <f t="shared" si="6"/>
        <v>4.5846899999999993</v>
      </c>
      <c r="Q35" s="6" t="s">
        <v>13</v>
      </c>
    </row>
    <row r="36" spans="1:17" x14ac:dyDescent="0.25">
      <c r="F36" s="5"/>
      <c r="H36" s="7"/>
      <c r="I36" s="7"/>
      <c r="O36" s="10"/>
      <c r="P36" s="9"/>
      <c r="Q36" s="10"/>
    </row>
    <row r="37" spans="1:17" x14ac:dyDescent="0.25">
      <c r="G37" s="4"/>
      <c r="J37" s="4"/>
      <c r="L37" s="4"/>
      <c r="M37" s="4"/>
      <c r="N37" s="4"/>
      <c r="O37" s="4"/>
      <c r="P37" s="4"/>
      <c r="Q37" s="4"/>
    </row>
    <row r="38" spans="1:17" x14ac:dyDescent="0.25">
      <c r="A38" s="22" t="s">
        <v>45</v>
      </c>
      <c r="B38" s="4">
        <v>5</v>
      </c>
      <c r="D38" s="4" t="s">
        <v>19</v>
      </c>
      <c r="E38" s="4">
        <v>1</v>
      </c>
      <c r="F38" s="5">
        <v>18</v>
      </c>
      <c r="G38" s="6" t="s">
        <v>10</v>
      </c>
      <c r="H38" s="7">
        <v>133.6</v>
      </c>
      <c r="I38" s="7">
        <v>80</v>
      </c>
      <c r="J38" s="6" t="s">
        <v>11</v>
      </c>
      <c r="L38" s="8">
        <f>H38*0.01*I38*0.01</f>
        <v>1.0688000000000002</v>
      </c>
      <c r="M38" s="6" t="s">
        <v>13</v>
      </c>
      <c r="N38" s="9">
        <f t="shared" ref="N38:N44" si="7">L38*E38</f>
        <v>1.0688000000000002</v>
      </c>
      <c r="O38" s="6" t="s">
        <v>13</v>
      </c>
      <c r="P38" s="8">
        <f>N38*$B$38</f>
        <v>5.3440000000000012</v>
      </c>
      <c r="Q38" s="6" t="s">
        <v>13</v>
      </c>
    </row>
    <row r="39" spans="1:17" x14ac:dyDescent="0.25">
      <c r="D39" s="4" t="s">
        <v>20</v>
      </c>
      <c r="E39" s="4">
        <v>1</v>
      </c>
      <c r="F39" s="5">
        <v>18</v>
      </c>
      <c r="G39" s="6" t="s">
        <v>10</v>
      </c>
      <c r="H39" s="7">
        <v>133.6</v>
      </c>
      <c r="I39" s="7">
        <v>80</v>
      </c>
      <c r="J39" s="6" t="s">
        <v>11</v>
      </c>
      <c r="L39" s="8">
        <f>H39*0.01*I39*0.01</f>
        <v>1.0688000000000002</v>
      </c>
      <c r="M39" s="6" t="s">
        <v>13</v>
      </c>
      <c r="N39" s="9">
        <f t="shared" si="7"/>
        <v>1.0688000000000002</v>
      </c>
      <c r="O39" s="6" t="s">
        <v>13</v>
      </c>
      <c r="P39" s="8">
        <f t="shared" ref="P39:P44" si="8">N39*$B$38</f>
        <v>5.3440000000000012</v>
      </c>
      <c r="Q39" s="6" t="s">
        <v>13</v>
      </c>
    </row>
    <row r="40" spans="1:17" x14ac:dyDescent="0.25">
      <c r="D40" s="4" t="s">
        <v>37</v>
      </c>
      <c r="E40" s="4">
        <v>1</v>
      </c>
      <c r="F40" s="5">
        <v>18</v>
      </c>
      <c r="G40" s="6" t="s">
        <v>10</v>
      </c>
      <c r="H40" s="7">
        <v>133.6</v>
      </c>
      <c r="I40" s="7">
        <v>5</v>
      </c>
      <c r="J40" s="6" t="s">
        <v>11</v>
      </c>
      <c r="L40" s="8">
        <f>H40*0.01*I40*0.01</f>
        <v>6.6800000000000012E-2</v>
      </c>
      <c r="M40" s="6" t="s">
        <v>13</v>
      </c>
      <c r="N40" s="9">
        <f t="shared" si="7"/>
        <v>6.6800000000000012E-2</v>
      </c>
      <c r="O40" s="6" t="s">
        <v>13</v>
      </c>
      <c r="P40" s="8">
        <f t="shared" si="8"/>
        <v>0.33400000000000007</v>
      </c>
      <c r="Q40" s="6" t="s">
        <v>13</v>
      </c>
    </row>
    <row r="41" spans="1:17" x14ac:dyDescent="0.25">
      <c r="D41" s="4" t="s">
        <v>37</v>
      </c>
      <c r="E41" s="4">
        <v>1</v>
      </c>
      <c r="F41" s="5">
        <v>18</v>
      </c>
      <c r="G41" s="6" t="s">
        <v>10</v>
      </c>
      <c r="H41" s="7">
        <v>128.1</v>
      </c>
      <c r="I41" s="7">
        <v>5</v>
      </c>
      <c r="J41" s="6" t="s">
        <v>11</v>
      </c>
      <c r="L41" s="8">
        <f>H41*0.01*I41*0.01</f>
        <v>6.4049999999999996E-2</v>
      </c>
      <c r="M41" s="6" t="s">
        <v>13</v>
      </c>
      <c r="N41" s="9">
        <f t="shared" si="7"/>
        <v>6.4049999999999996E-2</v>
      </c>
      <c r="O41" s="6" t="s">
        <v>13</v>
      </c>
      <c r="P41" s="8">
        <f t="shared" si="8"/>
        <v>0.32024999999999998</v>
      </c>
      <c r="Q41" s="6" t="s">
        <v>13</v>
      </c>
    </row>
    <row r="42" spans="1:17" x14ac:dyDescent="0.25">
      <c r="D42" s="4" t="s">
        <v>37</v>
      </c>
      <c r="E42" s="4">
        <v>1</v>
      </c>
      <c r="F42" s="5" t="s">
        <v>43</v>
      </c>
      <c r="G42" s="6" t="s">
        <v>10</v>
      </c>
      <c r="H42" s="7">
        <v>133.6</v>
      </c>
      <c r="I42" s="7"/>
      <c r="L42" s="8">
        <f>H42*0.01</f>
        <v>1.3360000000000001</v>
      </c>
      <c r="M42" s="6" t="s">
        <v>41</v>
      </c>
      <c r="N42" s="9">
        <f t="shared" si="7"/>
        <v>1.3360000000000001</v>
      </c>
      <c r="O42" s="6" t="s">
        <v>41</v>
      </c>
      <c r="P42" s="8">
        <f t="shared" si="8"/>
        <v>6.6800000000000006</v>
      </c>
      <c r="Q42" s="6" t="s">
        <v>41</v>
      </c>
    </row>
    <row r="43" spans="1:17" x14ac:dyDescent="0.25">
      <c r="D43" s="4" t="s">
        <v>38</v>
      </c>
      <c r="E43" s="4">
        <v>4</v>
      </c>
      <c r="F43" s="5">
        <v>18</v>
      </c>
      <c r="G43" s="6" t="s">
        <v>10</v>
      </c>
      <c r="H43" s="7">
        <v>74.400000000000006</v>
      </c>
      <c r="I43" s="7">
        <v>5</v>
      </c>
      <c r="J43" s="6" t="s">
        <v>11</v>
      </c>
      <c r="L43" s="8">
        <f>H43*0.01*I43*0.01</f>
        <v>3.7200000000000004E-2</v>
      </c>
      <c r="M43" s="6" t="s">
        <v>13</v>
      </c>
      <c r="N43" s="9">
        <f t="shared" si="7"/>
        <v>0.14880000000000002</v>
      </c>
      <c r="O43" s="6" t="s">
        <v>13</v>
      </c>
      <c r="P43" s="8">
        <f t="shared" si="8"/>
        <v>0.74400000000000011</v>
      </c>
      <c r="Q43" s="6" t="s">
        <v>13</v>
      </c>
    </row>
    <row r="44" spans="1:17" x14ac:dyDescent="0.25">
      <c r="D44" s="4" t="s">
        <v>12</v>
      </c>
      <c r="E44" s="4">
        <v>6</v>
      </c>
      <c r="F44" s="5">
        <v>50</v>
      </c>
      <c r="G44" s="6" t="s">
        <v>10</v>
      </c>
      <c r="H44" s="7">
        <v>36.299999999999997</v>
      </c>
      <c r="I44" s="7">
        <v>41.5</v>
      </c>
      <c r="J44" s="6" t="s">
        <v>11</v>
      </c>
      <c r="L44" s="8">
        <f>H44*0.01*I44*0.01</f>
        <v>0.150645</v>
      </c>
      <c r="M44" s="6" t="s">
        <v>13</v>
      </c>
      <c r="N44" s="9">
        <f t="shared" si="7"/>
        <v>0.90386999999999995</v>
      </c>
      <c r="O44" s="6" t="s">
        <v>13</v>
      </c>
      <c r="P44" s="8">
        <f t="shared" si="8"/>
        <v>4.5193499999999993</v>
      </c>
      <c r="Q44" s="6" t="s">
        <v>13</v>
      </c>
    </row>
    <row r="45" spans="1:17" x14ac:dyDescent="0.25">
      <c r="F45" s="5"/>
      <c r="H45" s="7"/>
      <c r="I45" s="7"/>
      <c r="O45" s="10"/>
      <c r="P45" s="9"/>
      <c r="Q45" s="10"/>
    </row>
    <row r="47" spans="1:17" x14ac:dyDescent="0.25">
      <c r="A47" s="237" t="s">
        <v>52</v>
      </c>
      <c r="B47" s="4">
        <v>1</v>
      </c>
      <c r="D47" s="4" t="s">
        <v>19</v>
      </c>
      <c r="E47" s="4">
        <v>1</v>
      </c>
      <c r="F47" s="5">
        <v>18</v>
      </c>
      <c r="G47" s="6" t="s">
        <v>10</v>
      </c>
      <c r="H47" s="7">
        <v>133.6</v>
      </c>
      <c r="I47" s="7">
        <v>40</v>
      </c>
      <c r="J47" s="6" t="s">
        <v>11</v>
      </c>
      <c r="L47" s="8">
        <f t="shared" ref="L47:L53" si="9">H47*0.01*I47*0.01</f>
        <v>0.5344000000000001</v>
      </c>
      <c r="M47" s="6" t="s">
        <v>13</v>
      </c>
      <c r="N47" s="9">
        <f t="shared" ref="N47:N53" si="10">L47*E47</f>
        <v>0.5344000000000001</v>
      </c>
      <c r="O47" s="6" t="s">
        <v>13</v>
      </c>
      <c r="P47" s="8">
        <f>N47*$B$47</f>
        <v>0.5344000000000001</v>
      </c>
      <c r="Q47" s="6" t="s">
        <v>13</v>
      </c>
    </row>
    <row r="48" spans="1:17" x14ac:dyDescent="0.25">
      <c r="A48" s="237"/>
      <c r="D48" s="4" t="s">
        <v>20</v>
      </c>
      <c r="E48" s="4">
        <v>1</v>
      </c>
      <c r="F48" s="5">
        <v>18</v>
      </c>
      <c r="G48" s="6" t="s">
        <v>10</v>
      </c>
      <c r="H48" s="7">
        <v>133.6</v>
      </c>
      <c r="I48" s="7">
        <v>40</v>
      </c>
      <c r="J48" s="6" t="s">
        <v>11</v>
      </c>
      <c r="L48" s="8">
        <f t="shared" si="9"/>
        <v>0.5344000000000001</v>
      </c>
      <c r="M48" s="6" t="s">
        <v>13</v>
      </c>
      <c r="N48" s="9">
        <f t="shared" si="10"/>
        <v>0.5344000000000001</v>
      </c>
      <c r="O48" s="6" t="s">
        <v>13</v>
      </c>
      <c r="P48" s="8">
        <f t="shared" ref="P48:P53" si="11">N48*$B$47</f>
        <v>0.5344000000000001</v>
      </c>
      <c r="Q48" s="6" t="s">
        <v>13</v>
      </c>
    </row>
    <row r="49" spans="1:17" x14ac:dyDescent="0.25">
      <c r="D49" s="4" t="s">
        <v>37</v>
      </c>
      <c r="E49" s="4">
        <v>1</v>
      </c>
      <c r="F49" s="5">
        <v>18</v>
      </c>
      <c r="G49" s="6" t="s">
        <v>10</v>
      </c>
      <c r="H49" s="7">
        <v>133.6</v>
      </c>
      <c r="I49" s="7">
        <v>5</v>
      </c>
      <c r="J49" s="6" t="s">
        <v>11</v>
      </c>
      <c r="L49" s="8">
        <f t="shared" si="9"/>
        <v>6.6800000000000012E-2</v>
      </c>
      <c r="M49" s="6" t="s">
        <v>13</v>
      </c>
      <c r="N49" s="9">
        <f t="shared" si="10"/>
        <v>6.6800000000000012E-2</v>
      </c>
      <c r="O49" s="6" t="s">
        <v>13</v>
      </c>
      <c r="P49" s="8">
        <f t="shared" si="11"/>
        <v>6.6800000000000012E-2</v>
      </c>
      <c r="Q49" s="6" t="s">
        <v>13</v>
      </c>
    </row>
    <row r="50" spans="1:17" x14ac:dyDescent="0.25">
      <c r="D50" s="4" t="s">
        <v>37</v>
      </c>
      <c r="E50" s="4">
        <v>1</v>
      </c>
      <c r="F50" s="5" t="s">
        <v>43</v>
      </c>
      <c r="G50" s="6" t="s">
        <v>10</v>
      </c>
      <c r="H50" s="7">
        <v>133.6</v>
      </c>
      <c r="I50" s="7"/>
      <c r="L50" s="8">
        <f>H50*0.01</f>
        <v>1.3360000000000001</v>
      </c>
      <c r="M50" s="6" t="s">
        <v>41</v>
      </c>
      <c r="N50" s="9">
        <f t="shared" si="10"/>
        <v>1.3360000000000001</v>
      </c>
      <c r="O50" s="6" t="s">
        <v>41</v>
      </c>
      <c r="P50" s="8">
        <f t="shared" si="11"/>
        <v>1.3360000000000001</v>
      </c>
      <c r="Q50" s="6" t="s">
        <v>41</v>
      </c>
    </row>
    <row r="51" spans="1:17" x14ac:dyDescent="0.25">
      <c r="D51" s="4" t="s">
        <v>38</v>
      </c>
      <c r="E51" s="4">
        <v>3</v>
      </c>
      <c r="F51" s="5">
        <v>18</v>
      </c>
      <c r="G51" s="6" t="s">
        <v>10</v>
      </c>
      <c r="H51" s="7">
        <v>36.299999999999997</v>
      </c>
      <c r="I51" s="7">
        <v>5</v>
      </c>
      <c r="J51" s="6" t="s">
        <v>11</v>
      </c>
      <c r="L51" s="8">
        <f>H51*0.01*I51*0.01</f>
        <v>1.8149999999999999E-2</v>
      </c>
      <c r="M51" s="6" t="s">
        <v>13</v>
      </c>
      <c r="N51" s="9">
        <f t="shared" si="10"/>
        <v>5.4449999999999998E-2</v>
      </c>
      <c r="O51" s="6" t="s">
        <v>13</v>
      </c>
      <c r="P51" s="8">
        <f t="shared" si="11"/>
        <v>5.4449999999999998E-2</v>
      </c>
      <c r="Q51" s="6" t="s">
        <v>13</v>
      </c>
    </row>
    <row r="52" spans="1:17" x14ac:dyDescent="0.25">
      <c r="D52" s="4" t="s">
        <v>38</v>
      </c>
      <c r="E52" s="4">
        <v>1</v>
      </c>
      <c r="F52" s="5" t="s">
        <v>43</v>
      </c>
      <c r="G52" s="6" t="s">
        <v>10</v>
      </c>
      <c r="H52" s="7">
        <v>36.299999999999997</v>
      </c>
      <c r="I52" s="7"/>
      <c r="L52" s="8">
        <f>H52*0.01</f>
        <v>0.36299999999999999</v>
      </c>
      <c r="M52" s="6" t="s">
        <v>41</v>
      </c>
      <c r="N52" s="9">
        <f t="shared" si="10"/>
        <v>0.36299999999999999</v>
      </c>
      <c r="O52" s="6" t="s">
        <v>41</v>
      </c>
      <c r="P52" s="8">
        <f t="shared" si="11"/>
        <v>0.36299999999999999</v>
      </c>
      <c r="Q52" s="6" t="s">
        <v>41</v>
      </c>
    </row>
    <row r="53" spans="1:17" x14ac:dyDescent="0.25">
      <c r="D53" s="4" t="s">
        <v>12</v>
      </c>
      <c r="E53" s="4">
        <v>3</v>
      </c>
      <c r="F53" s="5">
        <v>50</v>
      </c>
      <c r="G53" s="6" t="s">
        <v>10</v>
      </c>
      <c r="H53" s="7">
        <v>36.299999999999997</v>
      </c>
      <c r="I53" s="7">
        <v>42.1</v>
      </c>
      <c r="J53" s="6" t="s">
        <v>11</v>
      </c>
      <c r="L53" s="8">
        <f t="shared" si="9"/>
        <v>0.15282299999999999</v>
      </c>
      <c r="M53" s="6" t="s">
        <v>13</v>
      </c>
      <c r="N53" s="9">
        <f t="shared" si="10"/>
        <v>0.45846899999999996</v>
      </c>
      <c r="O53" s="6" t="s">
        <v>13</v>
      </c>
      <c r="P53" s="8">
        <f t="shared" si="11"/>
        <v>0.45846899999999996</v>
      </c>
      <c r="Q53" s="6" t="s">
        <v>13</v>
      </c>
    </row>
    <row r="54" spans="1:17" x14ac:dyDescent="0.25">
      <c r="F54" s="5"/>
      <c r="H54" s="7"/>
      <c r="I54" s="7"/>
      <c r="O54" s="10"/>
      <c r="P54" s="9"/>
      <c r="Q54" s="10"/>
    </row>
    <row r="56" spans="1:17" x14ac:dyDescent="0.25">
      <c r="A56" s="238" t="s">
        <v>53</v>
      </c>
      <c r="B56" s="4">
        <v>1</v>
      </c>
      <c r="D56" s="4" t="s">
        <v>19</v>
      </c>
      <c r="E56" s="4">
        <v>1</v>
      </c>
      <c r="F56" s="5">
        <v>18</v>
      </c>
      <c r="G56" s="6" t="s">
        <v>10</v>
      </c>
      <c r="H56" s="7">
        <v>133.6</v>
      </c>
      <c r="I56" s="7">
        <v>40</v>
      </c>
      <c r="J56" s="6" t="s">
        <v>11</v>
      </c>
      <c r="L56" s="8">
        <f>H56*0.01*I56*0.01</f>
        <v>0.5344000000000001</v>
      </c>
      <c r="M56" s="6" t="s">
        <v>13</v>
      </c>
      <c r="N56" s="9">
        <f>L56*E56</f>
        <v>0.5344000000000001</v>
      </c>
      <c r="O56" s="6" t="s">
        <v>13</v>
      </c>
      <c r="P56" s="8">
        <f>N56*$B$56</f>
        <v>0.5344000000000001</v>
      </c>
      <c r="Q56" s="6" t="s">
        <v>13</v>
      </c>
    </row>
    <row r="57" spans="1:17" x14ac:dyDescent="0.25">
      <c r="A57" s="238"/>
      <c r="D57" s="4" t="s">
        <v>20</v>
      </c>
      <c r="E57" s="4">
        <v>1</v>
      </c>
      <c r="F57" s="5">
        <v>18</v>
      </c>
      <c r="G57" s="6" t="s">
        <v>10</v>
      </c>
      <c r="H57" s="7">
        <v>133.6</v>
      </c>
      <c r="I57" s="7">
        <v>40</v>
      </c>
      <c r="J57" s="6" t="s">
        <v>11</v>
      </c>
      <c r="L57" s="8">
        <f>H57*0.01*I57*0.01</f>
        <v>0.5344000000000001</v>
      </c>
      <c r="M57" s="6" t="s">
        <v>13</v>
      </c>
      <c r="N57" s="9">
        <f t="shared" ref="N57:N69" si="12">L57*E57</f>
        <v>0.5344000000000001</v>
      </c>
      <c r="O57" s="6" t="s">
        <v>13</v>
      </c>
      <c r="P57" s="8">
        <f>N57*$B$56</f>
        <v>0.5344000000000001</v>
      </c>
      <c r="Q57" s="6" t="s">
        <v>13</v>
      </c>
    </row>
    <row r="58" spans="1:17" x14ac:dyDescent="0.25">
      <c r="D58" s="4" t="s">
        <v>37</v>
      </c>
      <c r="E58" s="4">
        <v>2</v>
      </c>
      <c r="F58" s="5">
        <v>18</v>
      </c>
      <c r="G58" s="6" t="s">
        <v>10</v>
      </c>
      <c r="H58" s="7">
        <v>133.6</v>
      </c>
      <c r="I58" s="7">
        <v>5</v>
      </c>
      <c r="J58" s="6" t="s">
        <v>11</v>
      </c>
      <c r="L58" s="8">
        <f>H58*0.01*I58*0.01</f>
        <v>6.6800000000000012E-2</v>
      </c>
      <c r="M58" s="6" t="s">
        <v>13</v>
      </c>
      <c r="N58" s="9">
        <f t="shared" si="12"/>
        <v>0.13360000000000002</v>
      </c>
      <c r="O58" s="6" t="s">
        <v>13</v>
      </c>
      <c r="P58" s="8">
        <f>N58*$B$56</f>
        <v>0.13360000000000002</v>
      </c>
      <c r="Q58" s="6" t="s">
        <v>13</v>
      </c>
    </row>
    <row r="59" spans="1:17" x14ac:dyDescent="0.25">
      <c r="D59" s="4" t="s">
        <v>38</v>
      </c>
      <c r="E59" s="4">
        <v>4</v>
      </c>
      <c r="F59" s="5">
        <v>18</v>
      </c>
      <c r="G59" s="6" t="s">
        <v>10</v>
      </c>
      <c r="H59" s="7">
        <v>34.5</v>
      </c>
      <c r="I59" s="7">
        <v>5</v>
      </c>
      <c r="J59" s="6" t="s">
        <v>11</v>
      </c>
      <c r="L59" s="8">
        <f>H59*0.01*I59*0.01</f>
        <v>1.7250000000000001E-2</v>
      </c>
      <c r="M59" s="6" t="s">
        <v>13</v>
      </c>
      <c r="N59" s="9">
        <f t="shared" si="12"/>
        <v>6.9000000000000006E-2</v>
      </c>
      <c r="O59" s="6" t="s">
        <v>13</v>
      </c>
      <c r="P59" s="8">
        <f>N59*$B$56</f>
        <v>6.9000000000000006E-2</v>
      </c>
      <c r="Q59" s="6" t="s">
        <v>13</v>
      </c>
    </row>
    <row r="60" spans="1:17" x14ac:dyDescent="0.25">
      <c r="D60" s="4" t="s">
        <v>12</v>
      </c>
      <c r="E60" s="4">
        <v>3</v>
      </c>
      <c r="F60" s="5">
        <v>50</v>
      </c>
      <c r="G60" s="6" t="s">
        <v>10</v>
      </c>
      <c r="H60" s="7">
        <v>34.5</v>
      </c>
      <c r="I60" s="7">
        <v>41.5</v>
      </c>
      <c r="J60" s="6" t="s">
        <v>11</v>
      </c>
      <c r="L60" s="8">
        <f>H60*0.01*I60*0.01</f>
        <v>0.14317500000000002</v>
      </c>
      <c r="M60" s="6" t="s">
        <v>13</v>
      </c>
      <c r="N60" s="9">
        <f t="shared" si="12"/>
        <v>0.42952500000000005</v>
      </c>
      <c r="O60" s="6" t="s">
        <v>13</v>
      </c>
      <c r="P60" s="8">
        <f>N60*$B$56</f>
        <v>0.42952500000000005</v>
      </c>
      <c r="Q60" s="6" t="s">
        <v>13</v>
      </c>
    </row>
    <row r="61" spans="1:17" x14ac:dyDescent="0.25">
      <c r="F61" s="5"/>
      <c r="H61" s="7"/>
      <c r="I61" s="7"/>
      <c r="O61" s="10"/>
      <c r="P61" s="9"/>
      <c r="Q61" s="10"/>
    </row>
    <row r="63" spans="1:17" x14ac:dyDescent="0.25">
      <c r="A63" s="239" t="s">
        <v>54</v>
      </c>
      <c r="B63" s="4">
        <v>1</v>
      </c>
      <c r="D63" s="4" t="s">
        <v>19</v>
      </c>
      <c r="E63" s="4">
        <v>1</v>
      </c>
      <c r="F63" s="5">
        <v>18</v>
      </c>
      <c r="G63" s="6" t="s">
        <v>10</v>
      </c>
      <c r="H63" s="7">
        <v>133.6</v>
      </c>
      <c r="I63" s="7">
        <v>40</v>
      </c>
      <c r="J63" s="6" t="s">
        <v>11</v>
      </c>
      <c r="L63" s="8">
        <f>H63*0.01*I63*0.01</f>
        <v>0.5344000000000001</v>
      </c>
      <c r="M63" s="6" t="s">
        <v>13</v>
      </c>
      <c r="N63" s="9">
        <f>L63*E63</f>
        <v>0.5344000000000001</v>
      </c>
      <c r="O63" s="6" t="s">
        <v>13</v>
      </c>
      <c r="P63" s="8">
        <f>N63*$B$63</f>
        <v>0.5344000000000001</v>
      </c>
      <c r="Q63" s="6" t="s">
        <v>13</v>
      </c>
    </row>
    <row r="64" spans="1:17" x14ac:dyDescent="0.25">
      <c r="A64" s="239"/>
      <c r="D64" s="4" t="s">
        <v>20</v>
      </c>
      <c r="E64" s="4">
        <v>1</v>
      </c>
      <c r="F64" s="5">
        <v>18</v>
      </c>
      <c r="G64" s="6" t="s">
        <v>10</v>
      </c>
      <c r="H64" s="7">
        <v>133.6</v>
      </c>
      <c r="I64" s="7">
        <v>40</v>
      </c>
      <c r="J64" s="6" t="s">
        <v>11</v>
      </c>
      <c r="L64" s="8">
        <f>H64*0.01*I64*0.01</f>
        <v>0.5344000000000001</v>
      </c>
      <c r="M64" s="6" t="s">
        <v>13</v>
      </c>
      <c r="N64" s="9">
        <f t="shared" si="12"/>
        <v>0.5344000000000001</v>
      </c>
      <c r="O64" s="6" t="s">
        <v>13</v>
      </c>
      <c r="P64" s="8">
        <f t="shared" ref="P64:P69" si="13">N64*$B$63</f>
        <v>0.5344000000000001</v>
      </c>
      <c r="Q64" s="6" t="s">
        <v>13</v>
      </c>
    </row>
    <row r="65" spans="1:17" x14ac:dyDescent="0.25">
      <c r="D65" s="4" t="s">
        <v>37</v>
      </c>
      <c r="E65" s="4">
        <v>1</v>
      </c>
      <c r="F65" s="5">
        <v>18</v>
      </c>
      <c r="G65" s="6" t="s">
        <v>10</v>
      </c>
      <c r="H65" s="7">
        <v>133.6</v>
      </c>
      <c r="I65" s="7">
        <v>5</v>
      </c>
      <c r="J65" s="6" t="s">
        <v>11</v>
      </c>
      <c r="L65" s="8">
        <f>H65*0.01*I65*0.01</f>
        <v>6.6800000000000012E-2</v>
      </c>
      <c r="M65" s="6" t="s">
        <v>13</v>
      </c>
      <c r="N65" s="9">
        <f t="shared" si="12"/>
        <v>6.6800000000000012E-2</v>
      </c>
      <c r="O65" s="6" t="s">
        <v>13</v>
      </c>
      <c r="P65" s="8">
        <f t="shared" si="13"/>
        <v>6.6800000000000012E-2</v>
      </c>
      <c r="Q65" s="6" t="s">
        <v>13</v>
      </c>
    </row>
    <row r="66" spans="1:17" x14ac:dyDescent="0.25">
      <c r="D66" s="4" t="s">
        <v>37</v>
      </c>
      <c r="E66" s="4">
        <v>1</v>
      </c>
      <c r="F66" s="5" t="s">
        <v>43</v>
      </c>
      <c r="G66" s="6" t="s">
        <v>10</v>
      </c>
      <c r="H66" s="7">
        <v>133.6</v>
      </c>
      <c r="I66" s="7"/>
      <c r="L66" s="8">
        <f>H66*0.01</f>
        <v>1.3360000000000001</v>
      </c>
      <c r="M66" s="6" t="s">
        <v>41</v>
      </c>
      <c r="N66" s="9">
        <f t="shared" si="12"/>
        <v>1.3360000000000001</v>
      </c>
      <c r="O66" s="6" t="s">
        <v>41</v>
      </c>
      <c r="P66" s="8">
        <f t="shared" si="13"/>
        <v>1.3360000000000001</v>
      </c>
      <c r="Q66" s="6" t="s">
        <v>41</v>
      </c>
    </row>
    <row r="67" spans="1:17" x14ac:dyDescent="0.25">
      <c r="D67" s="4" t="s">
        <v>38</v>
      </c>
      <c r="E67" s="4">
        <v>3</v>
      </c>
      <c r="F67" s="5">
        <v>18</v>
      </c>
      <c r="G67" s="6" t="s">
        <v>10</v>
      </c>
      <c r="H67" s="7">
        <v>36.299999999999997</v>
      </c>
      <c r="I67" s="7">
        <v>5</v>
      </c>
      <c r="J67" s="6" t="s">
        <v>11</v>
      </c>
      <c r="L67" s="8">
        <f>H67*0.01*I67*0.01</f>
        <v>1.8149999999999999E-2</v>
      </c>
      <c r="M67" s="6" t="s">
        <v>13</v>
      </c>
      <c r="N67" s="9">
        <f t="shared" si="12"/>
        <v>5.4449999999999998E-2</v>
      </c>
      <c r="O67" s="6" t="s">
        <v>13</v>
      </c>
      <c r="P67" s="8">
        <f t="shared" si="13"/>
        <v>5.4449999999999998E-2</v>
      </c>
      <c r="Q67" s="6" t="s">
        <v>13</v>
      </c>
    </row>
    <row r="68" spans="1:17" x14ac:dyDescent="0.25">
      <c r="D68" s="4" t="s">
        <v>38</v>
      </c>
      <c r="E68" s="4">
        <v>1</v>
      </c>
      <c r="F68" s="5" t="s">
        <v>43</v>
      </c>
      <c r="G68" s="6" t="s">
        <v>10</v>
      </c>
      <c r="H68" s="7">
        <v>36.299999999999997</v>
      </c>
      <c r="I68" s="7"/>
      <c r="L68" s="8">
        <f>H68*0.01</f>
        <v>0.36299999999999999</v>
      </c>
      <c r="M68" s="6" t="s">
        <v>41</v>
      </c>
      <c r="N68" s="9">
        <f>L68*E68</f>
        <v>0.36299999999999999</v>
      </c>
      <c r="O68" s="6" t="s">
        <v>41</v>
      </c>
      <c r="P68" s="8">
        <f t="shared" si="13"/>
        <v>0.36299999999999999</v>
      </c>
      <c r="Q68" s="6" t="s">
        <v>41</v>
      </c>
    </row>
    <row r="69" spans="1:17" x14ac:dyDescent="0.25">
      <c r="D69" s="4" t="s">
        <v>12</v>
      </c>
      <c r="E69" s="4">
        <v>3</v>
      </c>
      <c r="F69" s="5">
        <v>50</v>
      </c>
      <c r="G69" s="6" t="s">
        <v>10</v>
      </c>
      <c r="H69" s="7">
        <v>36.299999999999997</v>
      </c>
      <c r="I69" s="7">
        <v>41.5</v>
      </c>
      <c r="J69" s="6" t="s">
        <v>11</v>
      </c>
      <c r="L69" s="8">
        <f>H69*0.01*I69*0.01</f>
        <v>0.150645</v>
      </c>
      <c r="M69" s="6" t="s">
        <v>13</v>
      </c>
      <c r="N69" s="9">
        <f t="shared" si="12"/>
        <v>0.45193499999999998</v>
      </c>
      <c r="O69" s="6" t="s">
        <v>13</v>
      </c>
      <c r="P69" s="8">
        <f t="shared" si="13"/>
        <v>0.45193499999999998</v>
      </c>
      <c r="Q69" s="6" t="s">
        <v>13</v>
      </c>
    </row>
    <row r="70" spans="1:17" x14ac:dyDescent="0.25">
      <c r="F70" s="5"/>
      <c r="H70" s="7"/>
      <c r="I70" s="7"/>
      <c r="O70" s="10"/>
      <c r="P70" s="9"/>
      <c r="Q70" s="10"/>
    </row>
    <row r="72" spans="1:17" x14ac:dyDescent="0.25">
      <c r="A72" s="234" t="s">
        <v>55</v>
      </c>
      <c r="B72" s="4">
        <v>1</v>
      </c>
      <c r="D72" s="4" t="s">
        <v>19</v>
      </c>
      <c r="E72" s="4">
        <v>1</v>
      </c>
      <c r="F72" s="5">
        <v>18</v>
      </c>
      <c r="G72" s="6" t="s">
        <v>10</v>
      </c>
      <c r="H72" s="7">
        <v>133.6</v>
      </c>
      <c r="I72" s="7">
        <v>40</v>
      </c>
      <c r="J72" s="6" t="s">
        <v>11</v>
      </c>
      <c r="L72" s="8">
        <f>H72*0.01*I72*0.01</f>
        <v>0.5344000000000001</v>
      </c>
      <c r="M72" s="6" t="s">
        <v>13</v>
      </c>
      <c r="N72" s="9">
        <f t="shared" ref="N72:N77" si="14">L72*E72</f>
        <v>0.5344000000000001</v>
      </c>
      <c r="O72" s="6" t="s">
        <v>13</v>
      </c>
      <c r="P72" s="8">
        <f t="shared" ref="P72:P77" si="15">N72*$B$72</f>
        <v>0.5344000000000001</v>
      </c>
      <c r="Q72" s="6" t="s">
        <v>13</v>
      </c>
    </row>
    <row r="73" spans="1:17" x14ac:dyDescent="0.25">
      <c r="A73" s="234"/>
      <c r="D73" s="4" t="s">
        <v>20</v>
      </c>
      <c r="E73" s="4">
        <v>1</v>
      </c>
      <c r="F73" s="5">
        <v>18</v>
      </c>
      <c r="G73" s="6" t="s">
        <v>10</v>
      </c>
      <c r="H73" s="7">
        <v>133.6</v>
      </c>
      <c r="I73" s="7">
        <v>40</v>
      </c>
      <c r="J73" s="6" t="s">
        <v>11</v>
      </c>
      <c r="L73" s="8">
        <f>H73*0.01*I73*0.01</f>
        <v>0.5344000000000001</v>
      </c>
      <c r="M73" s="6" t="s">
        <v>13</v>
      </c>
      <c r="N73" s="9">
        <f t="shared" si="14"/>
        <v>0.5344000000000001</v>
      </c>
      <c r="O73" s="6" t="s">
        <v>13</v>
      </c>
      <c r="P73" s="8">
        <f t="shared" si="15"/>
        <v>0.5344000000000001</v>
      </c>
      <c r="Q73" s="6" t="s">
        <v>13</v>
      </c>
    </row>
    <row r="74" spans="1:17" x14ac:dyDescent="0.25">
      <c r="D74" s="4" t="s">
        <v>37</v>
      </c>
      <c r="E74" s="4">
        <v>2</v>
      </c>
      <c r="F74" s="5">
        <v>18</v>
      </c>
      <c r="G74" s="6" t="s">
        <v>10</v>
      </c>
      <c r="H74" s="7">
        <v>133.6</v>
      </c>
      <c r="I74" s="7">
        <v>5</v>
      </c>
      <c r="J74" s="6" t="s">
        <v>11</v>
      </c>
      <c r="L74" s="8">
        <f>H74*0.01*I74*0.01</f>
        <v>6.6800000000000012E-2</v>
      </c>
      <c r="M74" s="6" t="s">
        <v>13</v>
      </c>
      <c r="N74" s="9">
        <f t="shared" si="14"/>
        <v>0.13360000000000002</v>
      </c>
      <c r="O74" s="6" t="s">
        <v>13</v>
      </c>
      <c r="P74" s="8">
        <f t="shared" si="15"/>
        <v>0.13360000000000002</v>
      </c>
      <c r="Q74" s="6" t="s">
        <v>13</v>
      </c>
    </row>
    <row r="75" spans="1:17" x14ac:dyDescent="0.25">
      <c r="D75" s="4" t="s">
        <v>38</v>
      </c>
      <c r="E75" s="4">
        <v>3</v>
      </c>
      <c r="F75" s="5">
        <v>18</v>
      </c>
      <c r="G75" s="6" t="s">
        <v>10</v>
      </c>
      <c r="H75" s="7">
        <v>34.5</v>
      </c>
      <c r="I75" s="7">
        <v>5</v>
      </c>
      <c r="J75" s="6" t="s">
        <v>11</v>
      </c>
      <c r="L75" s="8">
        <f>H75*0.01*I75*0.01</f>
        <v>1.7250000000000001E-2</v>
      </c>
      <c r="M75" s="6" t="s">
        <v>13</v>
      </c>
      <c r="N75" s="9">
        <f t="shared" si="14"/>
        <v>5.1750000000000004E-2</v>
      </c>
      <c r="O75" s="6" t="s">
        <v>13</v>
      </c>
      <c r="P75" s="8">
        <f t="shared" si="15"/>
        <v>5.1750000000000004E-2</v>
      </c>
      <c r="Q75" s="6" t="s">
        <v>13</v>
      </c>
    </row>
    <row r="76" spans="1:17" x14ac:dyDescent="0.25">
      <c r="D76" s="4" t="s">
        <v>38</v>
      </c>
      <c r="E76" s="4">
        <v>1</v>
      </c>
      <c r="F76" s="5" t="s">
        <v>43</v>
      </c>
      <c r="G76" s="6" t="s">
        <v>10</v>
      </c>
      <c r="H76" s="7">
        <v>34.5</v>
      </c>
      <c r="I76" s="7"/>
      <c r="L76" s="8">
        <f>H76*0.01</f>
        <v>0.34500000000000003</v>
      </c>
      <c r="M76" s="6" t="s">
        <v>41</v>
      </c>
      <c r="N76" s="9">
        <f t="shared" si="14"/>
        <v>0.34500000000000003</v>
      </c>
      <c r="O76" s="6" t="s">
        <v>41</v>
      </c>
      <c r="P76" s="8">
        <f t="shared" si="15"/>
        <v>0.34500000000000003</v>
      </c>
      <c r="Q76" s="6" t="s">
        <v>41</v>
      </c>
    </row>
    <row r="77" spans="1:17" x14ac:dyDescent="0.25">
      <c r="D77" s="4" t="s">
        <v>12</v>
      </c>
      <c r="E77" s="4">
        <v>3</v>
      </c>
      <c r="F77" s="5">
        <v>50</v>
      </c>
      <c r="G77" s="6" t="s">
        <v>10</v>
      </c>
      <c r="H77" s="7">
        <v>34.5</v>
      </c>
      <c r="I77" s="7">
        <v>42.1</v>
      </c>
      <c r="J77" s="6" t="s">
        <v>11</v>
      </c>
      <c r="L77" s="8">
        <f>H77*0.01*I77*0.01</f>
        <v>0.14524500000000001</v>
      </c>
      <c r="M77" s="6" t="s">
        <v>13</v>
      </c>
      <c r="N77" s="9">
        <f t="shared" si="14"/>
        <v>0.43573500000000004</v>
      </c>
      <c r="O77" s="6" t="s">
        <v>13</v>
      </c>
      <c r="P77" s="8">
        <f t="shared" si="15"/>
        <v>0.43573500000000004</v>
      </c>
      <c r="Q77" s="6" t="s">
        <v>13</v>
      </c>
    </row>
    <row r="78" spans="1:17" x14ac:dyDescent="0.25">
      <c r="F78" s="5"/>
      <c r="H78" s="7"/>
      <c r="I78" s="7"/>
      <c r="O78" s="10"/>
      <c r="P78" s="9"/>
      <c r="Q78" s="10"/>
    </row>
    <row r="80" spans="1:17" x14ac:dyDescent="0.25">
      <c r="A80" s="23" t="s">
        <v>34</v>
      </c>
      <c r="B80" s="4">
        <v>5</v>
      </c>
      <c r="D80" s="4" t="s">
        <v>19</v>
      </c>
      <c r="E80" s="4">
        <v>1</v>
      </c>
      <c r="F80" s="5">
        <v>18</v>
      </c>
      <c r="G80" s="6" t="s">
        <v>10</v>
      </c>
      <c r="H80" s="7">
        <v>133.6</v>
      </c>
      <c r="I80" s="7">
        <v>80</v>
      </c>
      <c r="J80" s="6" t="s">
        <v>11</v>
      </c>
      <c r="L80" s="8">
        <f>H80*0.01*I80*0.01</f>
        <v>1.0688000000000002</v>
      </c>
      <c r="M80" s="6" t="s">
        <v>13</v>
      </c>
      <c r="N80" s="9">
        <f t="shared" ref="N80:N86" si="16">L80*E80</f>
        <v>1.0688000000000002</v>
      </c>
      <c r="O80" s="6" t="s">
        <v>13</v>
      </c>
      <c r="P80" s="8">
        <f>N80*$B$80</f>
        <v>5.3440000000000012</v>
      </c>
      <c r="Q80" s="6" t="s">
        <v>13</v>
      </c>
    </row>
    <row r="81" spans="1:17" x14ac:dyDescent="0.25">
      <c r="D81" s="4" t="s">
        <v>27</v>
      </c>
      <c r="E81" s="4">
        <v>1</v>
      </c>
      <c r="F81" s="5">
        <v>18</v>
      </c>
      <c r="G81" s="6" t="s">
        <v>10</v>
      </c>
      <c r="H81" s="7">
        <v>133.6</v>
      </c>
      <c r="I81" s="7">
        <v>78.099999999999994</v>
      </c>
      <c r="J81" s="6" t="s">
        <v>11</v>
      </c>
      <c r="L81" s="8">
        <f>H81*0.01*I81*0.01</f>
        <v>1.0434160000000001</v>
      </c>
      <c r="M81" s="6" t="s">
        <v>13</v>
      </c>
      <c r="N81" s="9">
        <f t="shared" si="16"/>
        <v>1.0434160000000001</v>
      </c>
      <c r="O81" s="6" t="s">
        <v>13</v>
      </c>
      <c r="P81" s="8">
        <f t="shared" ref="P81:P86" si="17">N81*$B$80</f>
        <v>5.217080000000001</v>
      </c>
      <c r="Q81" s="6" t="s">
        <v>13</v>
      </c>
    </row>
    <row r="82" spans="1:17" x14ac:dyDescent="0.25">
      <c r="D82" s="4" t="s">
        <v>37</v>
      </c>
      <c r="E82" s="4">
        <v>2</v>
      </c>
      <c r="F82" s="5">
        <v>18</v>
      </c>
      <c r="G82" s="6" t="s">
        <v>10</v>
      </c>
      <c r="H82" s="7">
        <v>133.6</v>
      </c>
      <c r="I82" s="7">
        <v>10</v>
      </c>
      <c r="J82" s="6" t="s">
        <v>11</v>
      </c>
      <c r="L82" s="8">
        <f>H82*0.01*I82*0.01</f>
        <v>0.13360000000000002</v>
      </c>
      <c r="M82" s="6" t="s">
        <v>13</v>
      </c>
      <c r="N82" s="9">
        <f t="shared" si="16"/>
        <v>0.26720000000000005</v>
      </c>
      <c r="O82" s="6" t="s">
        <v>13</v>
      </c>
      <c r="P82" s="8">
        <f t="shared" si="17"/>
        <v>1.3360000000000003</v>
      </c>
      <c r="Q82" s="6" t="s">
        <v>13</v>
      </c>
    </row>
    <row r="83" spans="1:17" x14ac:dyDescent="0.25">
      <c r="D83" s="4" t="s">
        <v>37</v>
      </c>
      <c r="E83" s="4">
        <v>1</v>
      </c>
      <c r="F83" s="5">
        <v>18</v>
      </c>
      <c r="G83" s="6" t="s">
        <v>10</v>
      </c>
      <c r="H83" s="7">
        <v>129.9</v>
      </c>
      <c r="I83" s="7">
        <v>10</v>
      </c>
      <c r="J83" s="6" t="s">
        <v>11</v>
      </c>
      <c r="L83" s="8">
        <f>H83*0.01*I83*0.01</f>
        <v>0.12990000000000002</v>
      </c>
      <c r="M83" s="6" t="s">
        <v>13</v>
      </c>
      <c r="N83" s="9">
        <f t="shared" si="16"/>
        <v>0.12990000000000002</v>
      </c>
      <c r="O83" s="6" t="s">
        <v>13</v>
      </c>
      <c r="P83" s="8">
        <f t="shared" si="17"/>
        <v>0.64950000000000008</v>
      </c>
      <c r="Q83" s="6" t="s">
        <v>13</v>
      </c>
    </row>
    <row r="84" spans="1:17" x14ac:dyDescent="0.25">
      <c r="D84" s="4" t="s">
        <v>38</v>
      </c>
      <c r="E84" s="4">
        <v>3</v>
      </c>
      <c r="F84" s="5">
        <v>18</v>
      </c>
      <c r="G84" s="6" t="s">
        <v>10</v>
      </c>
      <c r="H84" s="7">
        <v>72.599999999999994</v>
      </c>
      <c r="I84" s="7">
        <v>10</v>
      </c>
      <c r="J84" s="6" t="s">
        <v>11</v>
      </c>
      <c r="L84" s="8">
        <f>H84*0.01*I84*0.01</f>
        <v>7.2599999999999998E-2</v>
      </c>
      <c r="M84" s="6" t="s">
        <v>13</v>
      </c>
      <c r="N84" s="9">
        <f t="shared" si="16"/>
        <v>0.21779999999999999</v>
      </c>
      <c r="O84" s="6" t="s">
        <v>13</v>
      </c>
      <c r="P84" s="8">
        <f t="shared" si="17"/>
        <v>1.089</v>
      </c>
      <c r="Q84" s="6" t="s">
        <v>13</v>
      </c>
    </row>
    <row r="85" spans="1:17" x14ac:dyDescent="0.25">
      <c r="D85" s="4" t="s">
        <v>38</v>
      </c>
      <c r="E85" s="4">
        <v>1</v>
      </c>
      <c r="F85" s="5" t="s">
        <v>42</v>
      </c>
      <c r="G85" s="6" t="s">
        <v>10</v>
      </c>
      <c r="H85" s="7">
        <v>72.599999999999994</v>
      </c>
      <c r="I85" s="7"/>
      <c r="L85" s="8">
        <f>H85*0.01</f>
        <v>0.72599999999999998</v>
      </c>
      <c r="M85" s="6" t="s">
        <v>41</v>
      </c>
      <c r="N85" s="9">
        <f t="shared" si="16"/>
        <v>0.72599999999999998</v>
      </c>
      <c r="O85" s="6" t="s">
        <v>41</v>
      </c>
      <c r="P85" s="8">
        <f t="shared" si="17"/>
        <v>3.63</v>
      </c>
      <c r="Q85" s="6" t="s">
        <v>41</v>
      </c>
    </row>
    <row r="86" spans="1:17" x14ac:dyDescent="0.25">
      <c r="D86" s="4" t="s">
        <v>12</v>
      </c>
      <c r="E86" s="4">
        <v>6</v>
      </c>
      <c r="F86" s="5">
        <v>100</v>
      </c>
      <c r="G86" s="6" t="s">
        <v>10</v>
      </c>
      <c r="H86" s="7">
        <v>35.4</v>
      </c>
      <c r="I86" s="7">
        <v>42.1</v>
      </c>
      <c r="J86" s="6" t="s">
        <v>11</v>
      </c>
      <c r="L86" s="8">
        <f>H86*0.01*I86*0.01</f>
        <v>0.149034</v>
      </c>
      <c r="M86" s="6" t="s">
        <v>13</v>
      </c>
      <c r="N86" s="9">
        <f t="shared" si="16"/>
        <v>0.894204</v>
      </c>
      <c r="O86" s="6" t="s">
        <v>13</v>
      </c>
      <c r="P86" s="8">
        <f t="shared" si="17"/>
        <v>4.4710200000000002</v>
      </c>
      <c r="Q86" s="6" t="s">
        <v>13</v>
      </c>
    </row>
    <row r="87" spans="1:17" x14ac:dyDescent="0.25">
      <c r="F87" s="5"/>
      <c r="H87" s="7" t="s">
        <v>46</v>
      </c>
      <c r="I87" s="7"/>
      <c r="O87" s="10"/>
      <c r="P87" s="9"/>
      <c r="Q87" s="10"/>
    </row>
    <row r="88" spans="1:17" x14ac:dyDescent="0.25">
      <c r="G88" s="4"/>
      <c r="J88" s="4"/>
      <c r="L88" s="4"/>
      <c r="M88" s="4"/>
      <c r="N88" s="4"/>
      <c r="O88" s="4"/>
      <c r="P88" s="4"/>
      <c r="Q88" s="4"/>
    </row>
    <row r="89" spans="1:17" x14ac:dyDescent="0.25">
      <c r="A89" s="24" t="s">
        <v>35</v>
      </c>
      <c r="B89" s="4">
        <v>5</v>
      </c>
      <c r="D89" s="4" t="s">
        <v>19</v>
      </c>
      <c r="E89" s="4">
        <v>1</v>
      </c>
      <c r="F89" s="5">
        <v>18</v>
      </c>
      <c r="G89" s="6" t="s">
        <v>10</v>
      </c>
      <c r="H89" s="7">
        <v>133.6</v>
      </c>
      <c r="I89" s="7">
        <v>80</v>
      </c>
      <c r="J89" s="6" t="s">
        <v>11</v>
      </c>
      <c r="L89" s="8">
        <f t="shared" ref="L89:L94" si="18">H89*0.01*I89*0.01</f>
        <v>1.0688000000000002</v>
      </c>
      <c r="M89" s="6" t="s">
        <v>13</v>
      </c>
      <c r="N89" s="9">
        <f t="shared" ref="N89:N94" si="19">L89*E89</f>
        <v>1.0688000000000002</v>
      </c>
      <c r="O89" s="6" t="s">
        <v>13</v>
      </c>
      <c r="P89" s="8">
        <f t="shared" ref="P89:P94" si="20">N89*$B$89</f>
        <v>5.3440000000000012</v>
      </c>
      <c r="Q89" s="6" t="s">
        <v>13</v>
      </c>
    </row>
    <row r="90" spans="1:17" x14ac:dyDescent="0.25">
      <c r="D90" s="4" t="s">
        <v>27</v>
      </c>
      <c r="E90" s="4">
        <v>1</v>
      </c>
      <c r="F90" s="5">
        <v>18</v>
      </c>
      <c r="G90" s="6" t="s">
        <v>10</v>
      </c>
      <c r="H90" s="7">
        <v>133.6</v>
      </c>
      <c r="I90" s="7">
        <v>78.099999999999994</v>
      </c>
      <c r="J90" s="6" t="s">
        <v>11</v>
      </c>
      <c r="L90" s="8">
        <f t="shared" si="18"/>
        <v>1.0434160000000001</v>
      </c>
      <c r="M90" s="6" t="s">
        <v>13</v>
      </c>
      <c r="N90" s="9">
        <f t="shared" si="19"/>
        <v>1.0434160000000001</v>
      </c>
      <c r="O90" s="6" t="s">
        <v>13</v>
      </c>
      <c r="P90" s="8">
        <f t="shared" si="20"/>
        <v>5.217080000000001</v>
      </c>
      <c r="Q90" s="6" t="s">
        <v>13</v>
      </c>
    </row>
    <row r="91" spans="1:17" x14ac:dyDescent="0.25">
      <c r="D91" s="4" t="s">
        <v>37</v>
      </c>
      <c r="E91" s="4">
        <v>2</v>
      </c>
      <c r="F91" s="5">
        <v>18</v>
      </c>
      <c r="G91" s="6" t="s">
        <v>10</v>
      </c>
      <c r="H91" s="7">
        <v>133.6</v>
      </c>
      <c r="I91" s="7">
        <v>10</v>
      </c>
      <c r="J91" s="6" t="s">
        <v>11</v>
      </c>
      <c r="L91" s="8">
        <f t="shared" si="18"/>
        <v>0.13360000000000002</v>
      </c>
      <c r="M91" s="6" t="s">
        <v>13</v>
      </c>
      <c r="N91" s="9">
        <f t="shared" si="19"/>
        <v>0.26720000000000005</v>
      </c>
      <c r="O91" s="6" t="s">
        <v>13</v>
      </c>
      <c r="P91" s="8">
        <f t="shared" si="20"/>
        <v>1.3360000000000003</v>
      </c>
      <c r="Q91" s="6" t="s">
        <v>13</v>
      </c>
    </row>
    <row r="92" spans="1:17" x14ac:dyDescent="0.25">
      <c r="D92" s="4" t="s">
        <v>37</v>
      </c>
      <c r="E92" s="4">
        <v>1</v>
      </c>
      <c r="F92" s="5">
        <v>18</v>
      </c>
      <c r="G92" s="6" t="s">
        <v>10</v>
      </c>
      <c r="H92" s="7">
        <v>128.1</v>
      </c>
      <c r="I92" s="7">
        <v>10</v>
      </c>
      <c r="J92" s="6" t="s">
        <v>11</v>
      </c>
      <c r="L92" s="8">
        <f t="shared" si="18"/>
        <v>0.12809999999999999</v>
      </c>
      <c r="M92" s="6" t="s">
        <v>13</v>
      </c>
      <c r="N92" s="9">
        <f t="shared" si="19"/>
        <v>0.12809999999999999</v>
      </c>
      <c r="O92" s="6" t="s">
        <v>13</v>
      </c>
      <c r="P92" s="8">
        <f t="shared" si="20"/>
        <v>0.64049999999999996</v>
      </c>
      <c r="Q92" s="6" t="s">
        <v>13</v>
      </c>
    </row>
    <row r="93" spans="1:17" x14ac:dyDescent="0.25">
      <c r="D93" s="4" t="s">
        <v>38</v>
      </c>
      <c r="E93" s="4">
        <v>4</v>
      </c>
      <c r="F93" s="5">
        <v>18</v>
      </c>
      <c r="G93" s="6" t="s">
        <v>10</v>
      </c>
      <c r="H93" s="7">
        <v>72.599999999999994</v>
      </c>
      <c r="I93" s="7">
        <v>10</v>
      </c>
      <c r="J93" s="6" t="s">
        <v>11</v>
      </c>
      <c r="L93" s="8">
        <f t="shared" si="18"/>
        <v>7.2599999999999998E-2</v>
      </c>
      <c r="M93" s="6" t="s">
        <v>13</v>
      </c>
      <c r="N93" s="9">
        <f t="shared" si="19"/>
        <v>0.29039999999999999</v>
      </c>
      <c r="O93" s="6" t="s">
        <v>13</v>
      </c>
      <c r="P93" s="8">
        <f t="shared" si="20"/>
        <v>1.452</v>
      </c>
      <c r="Q93" s="6" t="s">
        <v>13</v>
      </c>
    </row>
    <row r="94" spans="1:17" x14ac:dyDescent="0.25">
      <c r="D94" s="4" t="s">
        <v>12</v>
      </c>
      <c r="E94" s="4">
        <v>6</v>
      </c>
      <c r="F94" s="5">
        <v>100</v>
      </c>
      <c r="G94" s="6" t="s">
        <v>10</v>
      </c>
      <c r="H94" s="7">
        <v>35.4</v>
      </c>
      <c r="I94" s="7">
        <v>41.5</v>
      </c>
      <c r="J94" s="6" t="s">
        <v>11</v>
      </c>
      <c r="L94" s="8">
        <f t="shared" si="18"/>
        <v>0.14690999999999999</v>
      </c>
      <c r="M94" s="6" t="s">
        <v>13</v>
      </c>
      <c r="N94" s="9">
        <f t="shared" si="19"/>
        <v>0.88145999999999991</v>
      </c>
      <c r="O94" s="6" t="s">
        <v>13</v>
      </c>
      <c r="P94" s="8">
        <f t="shared" si="20"/>
        <v>4.4072999999999993</v>
      </c>
      <c r="Q94" s="6" t="s">
        <v>13</v>
      </c>
    </row>
    <row r="95" spans="1:17" x14ac:dyDescent="0.25">
      <c r="A95" s="4"/>
      <c r="F95" s="5"/>
      <c r="H95" s="7"/>
      <c r="I95" s="7"/>
      <c r="O95" s="10"/>
      <c r="P95" s="9"/>
      <c r="Q95" s="10"/>
    </row>
    <row r="96" spans="1:17" x14ac:dyDescent="0.25">
      <c r="A96" s="4"/>
      <c r="G96" s="4"/>
      <c r="J96" s="4"/>
      <c r="L96" s="4"/>
      <c r="M96" s="4"/>
      <c r="N96" s="4"/>
      <c r="O96" s="4"/>
      <c r="P96" s="4"/>
      <c r="Q96" s="4"/>
    </row>
    <row r="97" spans="1:19" x14ac:dyDescent="0.25">
      <c r="A97" s="21" t="s">
        <v>39</v>
      </c>
      <c r="B97" s="4">
        <v>2</v>
      </c>
      <c r="D97" s="4" t="s">
        <v>19</v>
      </c>
      <c r="E97" s="4">
        <v>1</v>
      </c>
      <c r="F97" s="5">
        <v>18</v>
      </c>
      <c r="G97" s="6" t="s">
        <v>10</v>
      </c>
      <c r="H97" s="7">
        <v>133.6</v>
      </c>
      <c r="I97" s="7">
        <v>40</v>
      </c>
      <c r="J97" s="6" t="s">
        <v>11</v>
      </c>
      <c r="L97" s="8">
        <f>H97*0.01*I97*0.01</f>
        <v>0.5344000000000001</v>
      </c>
      <c r="M97" s="6" t="s">
        <v>13</v>
      </c>
      <c r="N97" s="9">
        <f t="shared" ref="N97:N102" si="21">L97*E97</f>
        <v>0.5344000000000001</v>
      </c>
      <c r="O97" s="6" t="s">
        <v>13</v>
      </c>
      <c r="P97" s="8">
        <f t="shared" ref="P97:P102" si="22">N97*$B$97</f>
        <v>1.0688000000000002</v>
      </c>
      <c r="Q97" s="6" t="s">
        <v>13</v>
      </c>
    </row>
    <row r="98" spans="1:19" x14ac:dyDescent="0.25">
      <c r="D98" s="4" t="s">
        <v>27</v>
      </c>
      <c r="E98" s="4">
        <v>1</v>
      </c>
      <c r="F98" s="5">
        <v>18</v>
      </c>
      <c r="G98" s="6" t="s">
        <v>10</v>
      </c>
      <c r="H98" s="7">
        <v>133.6</v>
      </c>
      <c r="I98" s="7">
        <v>38.1</v>
      </c>
      <c r="J98" s="6" t="s">
        <v>11</v>
      </c>
      <c r="L98" s="8">
        <f>H98*0.01*I98*0.01</f>
        <v>0.50901600000000002</v>
      </c>
      <c r="M98" s="6" t="s">
        <v>13</v>
      </c>
      <c r="N98" s="9">
        <f t="shared" si="21"/>
        <v>0.50901600000000002</v>
      </c>
      <c r="O98" s="6" t="s">
        <v>13</v>
      </c>
      <c r="P98" s="8">
        <f t="shared" si="22"/>
        <v>1.018032</v>
      </c>
      <c r="Q98" s="6" t="s">
        <v>13</v>
      </c>
    </row>
    <row r="99" spans="1:19" x14ac:dyDescent="0.25">
      <c r="D99" s="4" t="s">
        <v>37</v>
      </c>
      <c r="E99" s="4">
        <v>2</v>
      </c>
      <c r="F99" s="5">
        <v>18</v>
      </c>
      <c r="G99" s="6" t="s">
        <v>10</v>
      </c>
      <c r="H99" s="7">
        <v>133.6</v>
      </c>
      <c r="I99" s="7">
        <v>10</v>
      </c>
      <c r="J99" s="6" t="s">
        <v>11</v>
      </c>
      <c r="L99" s="8">
        <f>H99*0.01*I99*0.01</f>
        <v>0.13360000000000002</v>
      </c>
      <c r="M99" s="6" t="s">
        <v>13</v>
      </c>
      <c r="N99" s="9">
        <f t="shared" si="21"/>
        <v>0.26720000000000005</v>
      </c>
      <c r="O99" s="6" t="s">
        <v>13</v>
      </c>
      <c r="P99" s="8">
        <f t="shared" si="22"/>
        <v>0.5344000000000001</v>
      </c>
      <c r="Q99" s="6" t="s">
        <v>13</v>
      </c>
    </row>
    <row r="100" spans="1:19" x14ac:dyDescent="0.25">
      <c r="D100" s="4" t="s">
        <v>38</v>
      </c>
      <c r="E100" s="4">
        <v>3</v>
      </c>
      <c r="F100" s="5">
        <v>18</v>
      </c>
      <c r="G100" s="6" t="s">
        <v>10</v>
      </c>
      <c r="H100" s="7">
        <v>34.5</v>
      </c>
      <c r="I100" s="7">
        <v>10</v>
      </c>
      <c r="J100" s="6" t="s">
        <v>11</v>
      </c>
      <c r="L100" s="8">
        <f>H100*0.01*I100*0.01</f>
        <v>3.4500000000000003E-2</v>
      </c>
      <c r="M100" s="6" t="s">
        <v>13</v>
      </c>
      <c r="N100" s="9">
        <f t="shared" si="21"/>
        <v>0.10350000000000001</v>
      </c>
      <c r="O100" s="6" t="s">
        <v>13</v>
      </c>
      <c r="P100" s="8">
        <f t="shared" si="22"/>
        <v>0.20700000000000002</v>
      </c>
      <c r="Q100" s="6" t="s">
        <v>13</v>
      </c>
    </row>
    <row r="101" spans="1:19" x14ac:dyDescent="0.25">
      <c r="D101" s="4" t="s">
        <v>38</v>
      </c>
      <c r="E101" s="4">
        <v>1</v>
      </c>
      <c r="F101" s="5" t="s">
        <v>42</v>
      </c>
      <c r="G101" s="6" t="s">
        <v>10</v>
      </c>
      <c r="H101" s="7">
        <v>34.5</v>
      </c>
      <c r="I101" s="7"/>
      <c r="L101" s="8">
        <f>H101*0.01</f>
        <v>0.34500000000000003</v>
      </c>
      <c r="M101" s="6" t="s">
        <v>41</v>
      </c>
      <c r="N101" s="9">
        <f t="shared" si="21"/>
        <v>0.34500000000000003</v>
      </c>
      <c r="O101" s="6" t="s">
        <v>41</v>
      </c>
      <c r="P101" s="8">
        <f t="shared" si="22"/>
        <v>0.69000000000000006</v>
      </c>
      <c r="Q101" s="6" t="s">
        <v>41</v>
      </c>
      <c r="S101" s="9"/>
    </row>
    <row r="102" spans="1:19" x14ac:dyDescent="0.25">
      <c r="D102" s="4" t="s">
        <v>12</v>
      </c>
      <c r="E102" s="4">
        <v>3</v>
      </c>
      <c r="F102" s="5">
        <v>100</v>
      </c>
      <c r="G102" s="6" t="s">
        <v>10</v>
      </c>
      <c r="H102" s="7">
        <v>34.5</v>
      </c>
      <c r="I102" s="7">
        <v>42.1</v>
      </c>
      <c r="J102" s="6" t="s">
        <v>11</v>
      </c>
      <c r="L102" s="8">
        <f>H102*0.01*I102*0.01</f>
        <v>0.14524500000000001</v>
      </c>
      <c r="M102" s="6" t="s">
        <v>13</v>
      </c>
      <c r="N102" s="9">
        <f t="shared" si="21"/>
        <v>0.43573500000000004</v>
      </c>
      <c r="O102" s="6" t="s">
        <v>13</v>
      </c>
      <c r="P102" s="8">
        <f t="shared" si="22"/>
        <v>0.87147000000000008</v>
      </c>
      <c r="Q102" s="6" t="s">
        <v>13</v>
      </c>
      <c r="S102" s="9"/>
    </row>
    <row r="103" spans="1:19" x14ac:dyDescent="0.25">
      <c r="F103" s="5"/>
      <c r="H103" s="7"/>
      <c r="I103" s="7"/>
      <c r="O103" s="10"/>
      <c r="P103" s="9"/>
      <c r="Q103" s="10"/>
      <c r="S103" s="9"/>
    </row>
    <row r="104" spans="1:19" x14ac:dyDescent="0.25">
      <c r="G104" s="4"/>
      <c r="J104" s="4"/>
      <c r="L104" s="4"/>
      <c r="M104" s="4"/>
      <c r="N104" s="4"/>
      <c r="O104" s="4"/>
      <c r="P104" s="4"/>
      <c r="Q104" s="4"/>
      <c r="S104" s="9"/>
    </row>
    <row r="105" spans="1:19" x14ac:dyDescent="0.25">
      <c r="A105" s="25" t="s">
        <v>36</v>
      </c>
      <c r="B105" s="4">
        <v>2</v>
      </c>
      <c r="D105" s="4" t="s">
        <v>19</v>
      </c>
      <c r="E105" s="4">
        <v>1</v>
      </c>
      <c r="F105" s="5">
        <v>18</v>
      </c>
      <c r="G105" s="6" t="s">
        <v>10</v>
      </c>
      <c r="H105" s="7">
        <v>133.6</v>
      </c>
      <c r="I105" s="7">
        <v>40</v>
      </c>
      <c r="J105" s="6" t="s">
        <v>11</v>
      </c>
      <c r="L105" s="8">
        <f>H105*0.01*I105*0.01</f>
        <v>0.5344000000000001</v>
      </c>
      <c r="M105" s="6" t="s">
        <v>13</v>
      </c>
      <c r="N105" s="9">
        <f>L105*E105</f>
        <v>0.5344000000000001</v>
      </c>
      <c r="O105" s="6" t="s">
        <v>13</v>
      </c>
      <c r="P105" s="8">
        <f>N105*$B$105</f>
        <v>1.0688000000000002</v>
      </c>
      <c r="Q105" s="6" t="s">
        <v>13</v>
      </c>
    </row>
    <row r="106" spans="1:19" x14ac:dyDescent="0.25">
      <c r="D106" s="4" t="s">
        <v>27</v>
      </c>
      <c r="E106" s="4">
        <v>1</v>
      </c>
      <c r="F106" s="5">
        <v>18</v>
      </c>
      <c r="G106" s="6" t="s">
        <v>10</v>
      </c>
      <c r="H106" s="7">
        <v>133.6</v>
      </c>
      <c r="I106" s="7">
        <v>38.1</v>
      </c>
      <c r="J106" s="6" t="s">
        <v>11</v>
      </c>
      <c r="L106" s="8">
        <f>H106*0.01*I106*0.01</f>
        <v>0.50901600000000002</v>
      </c>
      <c r="M106" s="6" t="s">
        <v>13</v>
      </c>
      <c r="N106" s="9">
        <f>L106*E106</f>
        <v>0.50901600000000002</v>
      </c>
      <c r="O106" s="6" t="s">
        <v>13</v>
      </c>
      <c r="P106" s="8">
        <f>N106*$B$105</f>
        <v>1.018032</v>
      </c>
      <c r="Q106" s="6" t="s">
        <v>13</v>
      </c>
    </row>
    <row r="107" spans="1:19" x14ac:dyDescent="0.25">
      <c r="D107" s="4" t="s">
        <v>37</v>
      </c>
      <c r="E107" s="4">
        <v>2</v>
      </c>
      <c r="F107" s="5">
        <v>18</v>
      </c>
      <c r="G107" s="6" t="s">
        <v>10</v>
      </c>
      <c r="H107" s="7">
        <v>133.6</v>
      </c>
      <c r="I107" s="7">
        <v>10</v>
      </c>
      <c r="J107" s="6" t="s">
        <v>11</v>
      </c>
      <c r="L107" s="8">
        <f>H107*0.01*I107*0.01</f>
        <v>0.13360000000000002</v>
      </c>
      <c r="M107" s="6" t="s">
        <v>13</v>
      </c>
      <c r="N107" s="9">
        <f>L107*E107</f>
        <v>0.26720000000000005</v>
      </c>
      <c r="O107" s="6" t="s">
        <v>13</v>
      </c>
      <c r="P107" s="8">
        <f>N107*$B$105</f>
        <v>0.5344000000000001</v>
      </c>
      <c r="Q107" s="6" t="s">
        <v>13</v>
      </c>
    </row>
    <row r="108" spans="1:19" x14ac:dyDescent="0.25">
      <c r="D108" s="4" t="s">
        <v>38</v>
      </c>
      <c r="E108" s="4">
        <v>4</v>
      </c>
      <c r="F108" s="5">
        <v>18</v>
      </c>
      <c r="G108" s="6" t="s">
        <v>10</v>
      </c>
      <c r="H108" s="7">
        <v>34.5</v>
      </c>
      <c r="I108" s="7">
        <v>10</v>
      </c>
      <c r="J108" s="6" t="s">
        <v>11</v>
      </c>
      <c r="L108" s="8">
        <f>H108*0.01*I108*0.01</f>
        <v>3.4500000000000003E-2</v>
      </c>
      <c r="M108" s="6" t="s">
        <v>13</v>
      </c>
      <c r="N108" s="9">
        <f>L108*E108</f>
        <v>0.13800000000000001</v>
      </c>
      <c r="O108" s="6" t="s">
        <v>13</v>
      </c>
      <c r="P108" s="8">
        <f>N108*$B$105</f>
        <v>0.27600000000000002</v>
      </c>
      <c r="Q108" s="6" t="s">
        <v>13</v>
      </c>
    </row>
    <row r="109" spans="1:19" x14ac:dyDescent="0.25">
      <c r="D109" s="4" t="s">
        <v>12</v>
      </c>
      <c r="E109" s="4">
        <v>3</v>
      </c>
      <c r="F109" s="5">
        <v>100</v>
      </c>
      <c r="G109" s="6" t="s">
        <v>10</v>
      </c>
      <c r="H109" s="7">
        <v>34.5</v>
      </c>
      <c r="I109" s="7">
        <v>41.5</v>
      </c>
      <c r="J109" s="6" t="s">
        <v>11</v>
      </c>
      <c r="L109" s="8">
        <f>H109*0.01*I109*0.01</f>
        <v>0.14317500000000002</v>
      </c>
      <c r="M109" s="6" t="s">
        <v>13</v>
      </c>
      <c r="N109" s="9">
        <f>L109*E109</f>
        <v>0.42952500000000005</v>
      </c>
      <c r="O109" s="6" t="s">
        <v>13</v>
      </c>
      <c r="P109" s="8">
        <f>N109*$B$105</f>
        <v>0.85905000000000009</v>
      </c>
      <c r="Q109" s="6" t="s">
        <v>13</v>
      </c>
    </row>
    <row r="110" spans="1:19" x14ac:dyDescent="0.25">
      <c r="A110" s="4"/>
      <c r="F110" s="5"/>
      <c r="H110" s="7"/>
      <c r="I110" s="7"/>
      <c r="O110" s="10"/>
      <c r="P110" s="9"/>
      <c r="Q110" s="10"/>
    </row>
    <row r="111" spans="1:19" x14ac:dyDescent="0.25">
      <c r="A111" s="27" t="s">
        <v>21</v>
      </c>
      <c r="O111" s="10"/>
      <c r="P111" s="9"/>
      <c r="Q111" s="10"/>
    </row>
    <row r="112" spans="1:19" x14ac:dyDescent="0.25">
      <c r="A112" s="28" t="s">
        <v>22</v>
      </c>
      <c r="B112" s="4">
        <v>6</v>
      </c>
      <c r="D112" s="4" t="s">
        <v>18</v>
      </c>
      <c r="E112" s="4">
        <v>1</v>
      </c>
      <c r="F112" s="6" t="s">
        <v>42</v>
      </c>
      <c r="G112" s="6" t="s">
        <v>10</v>
      </c>
      <c r="H112" s="7">
        <v>267.2</v>
      </c>
      <c r="I112" s="7"/>
      <c r="L112" s="8">
        <f>H112*0.01</f>
        <v>2.6720000000000002</v>
      </c>
      <c r="M112" s="6" t="s">
        <v>41</v>
      </c>
      <c r="N112" s="9">
        <f>L112*E112</f>
        <v>2.6720000000000002</v>
      </c>
      <c r="O112" s="6" t="s">
        <v>41</v>
      </c>
      <c r="P112" s="8">
        <f>N112*$B$112</f>
        <v>16.032</v>
      </c>
      <c r="Q112" s="6" t="s">
        <v>41</v>
      </c>
    </row>
    <row r="113" spans="1:17" x14ac:dyDescent="0.25">
      <c r="A113" s="27"/>
      <c r="F113" s="7"/>
      <c r="H113" s="7"/>
      <c r="I113" s="7"/>
    </row>
    <row r="114" spans="1:17" x14ac:dyDescent="0.25">
      <c r="A114" s="27" t="s">
        <v>23</v>
      </c>
      <c r="F114" s="7"/>
      <c r="H114" s="7"/>
      <c r="I114" s="7"/>
      <c r="P114" s="9"/>
    </row>
    <row r="115" spans="1:17" x14ac:dyDescent="0.25">
      <c r="A115" s="29" t="s">
        <v>47</v>
      </c>
      <c r="B115" s="4">
        <v>2</v>
      </c>
      <c r="D115" s="4" t="s">
        <v>40</v>
      </c>
      <c r="E115" s="4">
        <v>2</v>
      </c>
      <c r="F115" s="7">
        <v>12</v>
      </c>
      <c r="G115" s="6" t="s">
        <v>10</v>
      </c>
      <c r="H115" s="7">
        <v>133.6</v>
      </c>
      <c r="I115" s="7">
        <v>16.600000000000001</v>
      </c>
      <c r="J115" s="6" t="s">
        <v>11</v>
      </c>
      <c r="L115" s="8">
        <f>H115*0.01*I115*0.01</f>
        <v>0.22177600000000003</v>
      </c>
      <c r="M115" s="6" t="s">
        <v>13</v>
      </c>
      <c r="N115" s="9">
        <f>L115*E115</f>
        <v>0.44355200000000006</v>
      </c>
      <c r="O115" s="6" t="s">
        <v>13</v>
      </c>
      <c r="P115" s="9">
        <f>N115*B115</f>
        <v>0.88710400000000011</v>
      </c>
      <c r="Q115" s="6" t="s">
        <v>13</v>
      </c>
    </row>
    <row r="116" spans="1:17" x14ac:dyDescent="0.25">
      <c r="A116" s="30" t="s">
        <v>48</v>
      </c>
      <c r="B116" s="4">
        <v>2</v>
      </c>
      <c r="D116" s="4" t="s">
        <v>44</v>
      </c>
      <c r="E116" s="4">
        <v>2</v>
      </c>
      <c r="F116" s="7">
        <v>12</v>
      </c>
      <c r="G116" s="6" t="s">
        <v>10</v>
      </c>
      <c r="H116" s="7">
        <v>161.19999999999999</v>
      </c>
      <c r="I116" s="7">
        <v>16.600000000000001</v>
      </c>
      <c r="J116" s="6" t="s">
        <v>11</v>
      </c>
      <c r="L116" s="8">
        <f>H116*0.01*I116*0.01</f>
        <v>0.267592</v>
      </c>
      <c r="M116" s="6" t="s">
        <v>13</v>
      </c>
      <c r="N116" s="9">
        <f>L116*E116</f>
        <v>0.53518399999999999</v>
      </c>
      <c r="O116" s="6" t="s">
        <v>13</v>
      </c>
      <c r="P116" s="9">
        <f>N116*$B$116</f>
        <v>1.070368</v>
      </c>
      <c r="Q116" s="6" t="s">
        <v>13</v>
      </c>
    </row>
    <row r="117" spans="1:17" x14ac:dyDescent="0.25">
      <c r="A117" s="30"/>
      <c r="D117" s="4" t="s">
        <v>44</v>
      </c>
      <c r="E117" s="4">
        <v>1</v>
      </c>
      <c r="F117" s="7">
        <v>12</v>
      </c>
      <c r="G117" s="6" t="s">
        <v>10</v>
      </c>
      <c r="H117" s="7">
        <v>160</v>
      </c>
      <c r="I117" s="7">
        <v>16.600000000000001</v>
      </c>
      <c r="J117" s="6" t="s">
        <v>11</v>
      </c>
      <c r="L117" s="8">
        <f>H117*0.01*I117*0.01</f>
        <v>0.2656</v>
      </c>
      <c r="M117" s="6" t="s">
        <v>13</v>
      </c>
      <c r="N117" s="9">
        <f>L117*E117</f>
        <v>0.2656</v>
      </c>
      <c r="O117" s="6" t="s">
        <v>13</v>
      </c>
      <c r="P117" s="9">
        <f>N117*$B$116</f>
        <v>0.53120000000000001</v>
      </c>
      <c r="Q117" s="6" t="s">
        <v>13</v>
      </c>
    </row>
    <row r="118" spans="1:17" x14ac:dyDescent="0.25">
      <c r="A118" s="31"/>
      <c r="G118" s="4"/>
      <c r="J118" s="4"/>
      <c r="L118" s="4"/>
      <c r="M118" s="4"/>
      <c r="N118" s="4"/>
      <c r="O118" s="4"/>
      <c r="P118" s="4"/>
      <c r="Q118" s="4"/>
    </row>
    <row r="119" spans="1:17" x14ac:dyDescent="0.25">
      <c r="A119" s="32" t="s">
        <v>49</v>
      </c>
      <c r="B119" s="4">
        <v>2</v>
      </c>
      <c r="D119" s="4" t="s">
        <v>40</v>
      </c>
      <c r="E119" s="4">
        <v>2</v>
      </c>
      <c r="F119" s="7">
        <v>12</v>
      </c>
      <c r="G119" s="6" t="s">
        <v>10</v>
      </c>
      <c r="H119" s="7">
        <v>133.6</v>
      </c>
      <c r="I119" s="7">
        <v>9.8000000000000007</v>
      </c>
      <c r="J119" s="6" t="s">
        <v>11</v>
      </c>
      <c r="L119" s="8">
        <f>H119*0.01*I119*0.01</f>
        <v>0.13092800000000002</v>
      </c>
      <c r="M119" s="6" t="s">
        <v>13</v>
      </c>
      <c r="N119" s="9">
        <f>L119*E119</f>
        <v>0.26185600000000003</v>
      </c>
      <c r="O119" s="6" t="s">
        <v>13</v>
      </c>
      <c r="P119" s="9">
        <f>N119*B119</f>
        <v>0.52371200000000007</v>
      </c>
      <c r="Q119" s="6" t="s">
        <v>13</v>
      </c>
    </row>
    <row r="120" spans="1:17" x14ac:dyDescent="0.25">
      <c r="A120" s="33" t="s">
        <v>56</v>
      </c>
      <c r="B120" s="4">
        <v>2</v>
      </c>
      <c r="D120" s="4" t="s">
        <v>44</v>
      </c>
      <c r="E120" s="4">
        <v>2</v>
      </c>
      <c r="F120" s="7">
        <v>12</v>
      </c>
      <c r="G120" s="6" t="s">
        <v>10</v>
      </c>
      <c r="H120" s="7">
        <v>161.19999999999999</v>
      </c>
      <c r="I120" s="7">
        <v>9.8000000000000007</v>
      </c>
      <c r="J120" s="6" t="s">
        <v>11</v>
      </c>
      <c r="L120" s="8">
        <f>H120*0.01*I120*0.01</f>
        <v>0.15797600000000001</v>
      </c>
      <c r="M120" s="6" t="s">
        <v>13</v>
      </c>
      <c r="N120" s="9">
        <f>L120*E120</f>
        <v>0.31595200000000001</v>
      </c>
      <c r="O120" s="6" t="s">
        <v>13</v>
      </c>
      <c r="P120" s="9">
        <f>N120*$B$120</f>
        <v>0.63190400000000002</v>
      </c>
      <c r="Q120" s="6" t="s">
        <v>13</v>
      </c>
    </row>
    <row r="121" spans="1:17" x14ac:dyDescent="0.25">
      <c r="A121" s="33"/>
      <c r="D121" s="4" t="s">
        <v>44</v>
      </c>
      <c r="E121" s="4">
        <v>1</v>
      </c>
      <c r="F121" s="7">
        <v>12</v>
      </c>
      <c r="G121" s="6" t="s">
        <v>10</v>
      </c>
      <c r="H121" s="7">
        <v>160</v>
      </c>
      <c r="I121" s="7">
        <v>9.8000000000000007</v>
      </c>
      <c r="J121" s="6" t="s">
        <v>11</v>
      </c>
      <c r="L121" s="8">
        <f>H121*0.01*I121*0.01</f>
        <v>0.15680000000000002</v>
      </c>
      <c r="M121" s="6" t="s">
        <v>13</v>
      </c>
      <c r="N121" s="9">
        <f>L121*E121</f>
        <v>0.15680000000000002</v>
      </c>
      <c r="O121" s="6" t="s">
        <v>13</v>
      </c>
      <c r="P121" s="9">
        <f>N121*$B$120</f>
        <v>0.31360000000000005</v>
      </c>
      <c r="Q121" s="6" t="s">
        <v>13</v>
      </c>
    </row>
    <row r="122" spans="1:17" x14ac:dyDescent="0.25">
      <c r="A122" s="31"/>
      <c r="G122" s="4"/>
      <c r="J122" s="4"/>
      <c r="L122" s="4"/>
      <c r="M122" s="4"/>
      <c r="N122" s="4"/>
      <c r="O122" s="4"/>
      <c r="P122" s="4"/>
      <c r="Q122" s="4"/>
    </row>
    <row r="123" spans="1:17" x14ac:dyDescent="0.25">
      <c r="A123" s="34" t="s">
        <v>24</v>
      </c>
      <c r="B123" s="4">
        <v>4</v>
      </c>
      <c r="D123" s="4" t="s">
        <v>30</v>
      </c>
      <c r="E123" s="4">
        <v>1</v>
      </c>
      <c r="F123" s="7">
        <v>12</v>
      </c>
      <c r="G123" s="6" t="s">
        <v>10</v>
      </c>
      <c r="H123" s="7">
        <v>224</v>
      </c>
      <c r="I123" s="7">
        <v>16.600000000000001</v>
      </c>
      <c r="J123" s="6" t="s">
        <v>11</v>
      </c>
      <c r="L123" s="8">
        <f>H123*0.01*I123*0.01</f>
        <v>0.37184000000000006</v>
      </c>
      <c r="M123" s="6" t="s">
        <v>13</v>
      </c>
      <c r="N123" s="9">
        <f>L123*E123</f>
        <v>0.37184000000000006</v>
      </c>
      <c r="O123" s="6" t="s">
        <v>13</v>
      </c>
      <c r="P123" s="9">
        <f>N123*B123</f>
        <v>1.4873600000000002</v>
      </c>
      <c r="Q123" s="6" t="s">
        <v>13</v>
      </c>
    </row>
    <row r="124" spans="1:17" x14ac:dyDescent="0.25">
      <c r="A124" s="4"/>
      <c r="F124" s="7"/>
      <c r="H124" s="7"/>
      <c r="I124" s="7"/>
    </row>
    <row r="125" spans="1:17" x14ac:dyDescent="0.25">
      <c r="P125" s="9"/>
    </row>
    <row r="126" spans="1:17" x14ac:dyDescent="0.25">
      <c r="G126" s="4"/>
      <c r="J126" s="4"/>
      <c r="L126" s="4"/>
      <c r="M126" s="4"/>
      <c r="N126" s="4"/>
      <c r="O126" s="4"/>
      <c r="P126" s="4"/>
      <c r="Q126" s="4"/>
    </row>
    <row r="127" spans="1:17" x14ac:dyDescent="0.25">
      <c r="A127" s="4"/>
      <c r="G127" s="4"/>
      <c r="J127" s="4"/>
      <c r="L127" s="4"/>
      <c r="M127" s="4"/>
      <c r="N127" s="4"/>
      <c r="O127" s="4"/>
      <c r="P127" s="4"/>
      <c r="Q127" s="4"/>
    </row>
    <row r="128" spans="1:17" x14ac:dyDescent="0.25">
      <c r="A128" s="4"/>
      <c r="G128" s="4"/>
      <c r="J128" s="4"/>
      <c r="L128" s="4"/>
      <c r="M128" s="4"/>
      <c r="N128" s="4"/>
      <c r="O128" s="4"/>
      <c r="P128" s="4"/>
      <c r="Q128" s="4"/>
    </row>
    <row r="129" spans="1:17" x14ac:dyDescent="0.25">
      <c r="A129" s="11" t="s">
        <v>16</v>
      </c>
      <c r="D129" s="11" t="s">
        <v>9</v>
      </c>
      <c r="E129" s="3"/>
      <c r="F129" s="14">
        <v>12</v>
      </c>
      <c r="G129" s="15" t="s">
        <v>10</v>
      </c>
      <c r="H129" s="7"/>
      <c r="I129" s="7"/>
      <c r="N129" s="18">
        <f>SUM(N115:N123)</f>
        <v>2.3507840000000004</v>
      </c>
      <c r="O129" s="16" t="s">
        <v>13</v>
      </c>
      <c r="P129" s="18">
        <f>SUM(P115:P123)</f>
        <v>5.4452480000000012</v>
      </c>
      <c r="Q129" s="16" t="s">
        <v>13</v>
      </c>
    </row>
    <row r="130" spans="1:17" x14ac:dyDescent="0.25">
      <c r="D130" s="11" t="s">
        <v>9</v>
      </c>
      <c r="E130" s="3"/>
      <c r="F130" s="12">
        <v>18</v>
      </c>
      <c r="G130" s="13" t="s">
        <v>10</v>
      </c>
      <c r="H130" s="7"/>
      <c r="I130" s="7"/>
      <c r="N130" s="18">
        <f>SUM(N2:N5,N11:N14,N19:N22,N28:N31,N33,N47:N49,N51,N56:N59,N63:N65,N67,N72:N75,N80:N84,N89:N93,N97:N100,N105:N108)</f>
        <v>28.763964000000009</v>
      </c>
      <c r="O130" s="16" t="s">
        <v>13</v>
      </c>
      <c r="P130" s="18">
        <f>SUM(P2:P5,P11:P14,P19:P22,P28:P31,P33,P47:P49,P51,P56:P59,P63:P65,P67,P72:P75,P80:P84,P89:P93,P97:P100,P105:P108)</f>
        <v>128.23062400000006</v>
      </c>
      <c r="Q130" s="16" t="s">
        <v>13</v>
      </c>
    </row>
    <row r="131" spans="1:17" x14ac:dyDescent="0.25">
      <c r="D131" s="11" t="s">
        <v>18</v>
      </c>
      <c r="E131" s="3"/>
      <c r="F131" s="14">
        <v>38</v>
      </c>
      <c r="G131" s="15" t="s">
        <v>10</v>
      </c>
      <c r="I131" s="17">
        <v>50</v>
      </c>
      <c r="J131" s="16" t="s">
        <v>10</v>
      </c>
      <c r="N131" s="18">
        <f>SUM(N32,N34,N66,N68,N76,N42,N50,N52)</f>
        <v>7.1590000000000007</v>
      </c>
      <c r="O131" s="16" t="s">
        <v>41</v>
      </c>
      <c r="P131" s="18">
        <f>SUM(P32,P34,P66,P68,P76,P42,P50,P52)</f>
        <v>20.823</v>
      </c>
      <c r="Q131" s="16" t="s">
        <v>41</v>
      </c>
    </row>
    <row r="132" spans="1:17" x14ac:dyDescent="0.25">
      <c r="D132" s="11" t="s">
        <v>18</v>
      </c>
      <c r="E132" s="3"/>
      <c r="F132" s="14">
        <v>38</v>
      </c>
      <c r="G132" s="15" t="s">
        <v>10</v>
      </c>
      <c r="I132" s="17">
        <v>100</v>
      </c>
      <c r="J132" s="16" t="s">
        <v>10</v>
      </c>
      <c r="N132" s="18">
        <f>SUM(N6,N23,N85,N101,N112)</f>
        <v>8.343</v>
      </c>
      <c r="O132" s="16" t="s">
        <v>41</v>
      </c>
      <c r="P132" s="18">
        <f>SUM(P6,P23,P85,P101,P112)</f>
        <v>52.552000000000007</v>
      </c>
      <c r="Q132" s="16" t="s">
        <v>41</v>
      </c>
    </row>
    <row r="133" spans="1:17" x14ac:dyDescent="0.25">
      <c r="D133" s="11" t="s">
        <v>12</v>
      </c>
      <c r="E133" s="3"/>
      <c r="F133" s="14">
        <v>50</v>
      </c>
      <c r="G133" s="15" t="s">
        <v>10</v>
      </c>
      <c r="H133" s="7"/>
      <c r="I133" s="7"/>
      <c r="N133" s="18">
        <f>SUM(N35,N44,N53,N60,N69,N77)</f>
        <v>3.5964720000000003</v>
      </c>
      <c r="O133" s="16" t="s">
        <v>13</v>
      </c>
      <c r="P133" s="18">
        <f>SUM(P35,P44,P53,P60,P69,P77)</f>
        <v>10.879703999999997</v>
      </c>
      <c r="Q133" s="16" t="s">
        <v>13</v>
      </c>
    </row>
    <row r="134" spans="1:17" x14ac:dyDescent="0.25">
      <c r="D134" s="11"/>
      <c r="E134" s="3"/>
      <c r="F134" s="14">
        <v>100</v>
      </c>
      <c r="G134" s="15" t="s">
        <v>10</v>
      </c>
      <c r="H134" s="7"/>
      <c r="I134" s="7"/>
      <c r="N134" s="18">
        <f>SUM(N7,N15,N24,N86,N94,N102,N109)</f>
        <v>7.6171959999999999</v>
      </c>
      <c r="O134" s="16" t="s">
        <v>13</v>
      </c>
      <c r="P134" s="18">
        <f>SUM(P7,P15,P24,P86,P94,P102,P109)</f>
        <v>40.375912000000007</v>
      </c>
      <c r="Q134" s="16" t="s">
        <v>13</v>
      </c>
    </row>
    <row r="136" spans="1:17" x14ac:dyDescent="0.25">
      <c r="F136" s="7"/>
      <c r="H136" s="7"/>
      <c r="I136" s="7"/>
    </row>
  </sheetData>
  <mergeCells count="6">
    <mergeCell ref="A72:A73"/>
    <mergeCell ref="A11:A12"/>
    <mergeCell ref="A19:A20"/>
    <mergeCell ref="A47:A48"/>
    <mergeCell ref="A56:A57"/>
    <mergeCell ref="A63:A6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workbookViewId="0"/>
  </sheetViews>
  <sheetFormatPr baseColWidth="10" defaultRowHeight="15" x14ac:dyDescent="0.25"/>
  <cols>
    <col min="1" max="1" width="20" style="3" customWidth="1"/>
    <col min="2" max="2" width="14.42578125" style="3" customWidth="1"/>
    <col min="3" max="3" width="2.140625" style="4" customWidth="1"/>
    <col min="4" max="4" width="19.42578125" style="4" customWidth="1"/>
    <col min="5" max="5" width="8.5703125" style="4" customWidth="1"/>
    <col min="6" max="6" width="11.42578125" style="4"/>
    <col min="7" max="7" width="7.42578125" style="6" customWidth="1"/>
    <col min="8" max="9" width="11.42578125" style="4"/>
    <col min="10" max="10" width="7.5703125" style="6" customWidth="1"/>
    <col min="11" max="11" width="2.7109375" style="4" customWidth="1"/>
    <col min="12" max="12" width="10.42578125" style="8" customWidth="1"/>
    <col min="13" max="13" width="7.140625" style="6" customWidth="1"/>
    <col min="14" max="14" width="11.42578125" style="9"/>
    <col min="15" max="15" width="8.28515625" style="6" customWidth="1"/>
    <col min="16" max="16" width="11.42578125" style="8"/>
    <col min="17" max="17" width="8.28515625" style="6" customWidth="1"/>
    <col min="18" max="18" width="2.7109375" style="4" customWidth="1"/>
    <col min="19" max="19" width="23" style="4" customWidth="1"/>
    <col min="20" max="16384" width="11.42578125" style="4"/>
  </cols>
  <sheetData>
    <row r="1" spans="1:17" s="1" customFormat="1" ht="42.75" customHeight="1" x14ac:dyDescent="0.25">
      <c r="A1" s="1" t="s">
        <v>0</v>
      </c>
      <c r="B1" s="1" t="s">
        <v>1</v>
      </c>
      <c r="D1" s="1" t="s">
        <v>3</v>
      </c>
      <c r="E1" s="1" t="s">
        <v>4</v>
      </c>
      <c r="F1" s="1" t="s">
        <v>5</v>
      </c>
      <c r="G1" s="1" t="s">
        <v>8</v>
      </c>
      <c r="H1" s="1" t="s">
        <v>6</v>
      </c>
      <c r="I1" s="1" t="s">
        <v>7</v>
      </c>
      <c r="J1" s="1" t="s">
        <v>8</v>
      </c>
      <c r="L1" s="2" t="s">
        <v>17</v>
      </c>
      <c r="M1" s="1" t="s">
        <v>8</v>
      </c>
      <c r="N1" s="2" t="s">
        <v>14</v>
      </c>
      <c r="O1" s="1" t="s">
        <v>8</v>
      </c>
      <c r="P1" s="2" t="s">
        <v>15</v>
      </c>
      <c r="Q1" s="1" t="s">
        <v>8</v>
      </c>
    </row>
    <row r="2" spans="1:17" x14ac:dyDescent="0.25">
      <c r="A2" s="19" t="s">
        <v>2</v>
      </c>
      <c r="B2" s="3">
        <v>1</v>
      </c>
      <c r="D2" s="4" t="s">
        <v>25</v>
      </c>
      <c r="E2" s="4">
        <v>1</v>
      </c>
      <c r="F2" s="5">
        <v>18</v>
      </c>
      <c r="G2" s="6" t="s">
        <v>10</v>
      </c>
      <c r="H2" s="7">
        <v>230</v>
      </c>
      <c r="I2" s="7">
        <v>80</v>
      </c>
      <c r="J2" s="6" t="s">
        <v>11</v>
      </c>
      <c r="L2" s="8">
        <f>H2*0.01*I2*0.01</f>
        <v>1.8400000000000003</v>
      </c>
      <c r="M2" s="6" t="s">
        <v>13</v>
      </c>
      <c r="N2" s="9">
        <f t="shared" ref="N2:N7" si="0">L2*E2</f>
        <v>1.8400000000000003</v>
      </c>
      <c r="O2" s="6" t="s">
        <v>13</v>
      </c>
      <c r="P2" s="8">
        <f t="shared" ref="P2:P7" si="1">N2*$B$2</f>
        <v>1.8400000000000003</v>
      </c>
      <c r="Q2" s="6" t="s">
        <v>13</v>
      </c>
    </row>
    <row r="3" spans="1:17" x14ac:dyDescent="0.25">
      <c r="D3" s="4" t="s">
        <v>26</v>
      </c>
      <c r="E3" s="4">
        <v>1</v>
      </c>
      <c r="F3" s="5">
        <v>18</v>
      </c>
      <c r="G3" s="6" t="s">
        <v>10</v>
      </c>
      <c r="H3" s="7">
        <v>230</v>
      </c>
      <c r="I3" s="7">
        <v>80</v>
      </c>
      <c r="J3" s="6" t="s">
        <v>11</v>
      </c>
      <c r="L3" s="8">
        <f>H3*0.01*I3*0.01</f>
        <v>1.8400000000000003</v>
      </c>
      <c r="M3" s="6" t="s">
        <v>13</v>
      </c>
      <c r="N3" s="9">
        <f t="shared" si="0"/>
        <v>1.8400000000000003</v>
      </c>
      <c r="O3" s="6" t="s">
        <v>13</v>
      </c>
      <c r="P3" s="8">
        <f t="shared" si="1"/>
        <v>1.8400000000000003</v>
      </c>
      <c r="Q3" s="6" t="s">
        <v>13</v>
      </c>
    </row>
    <row r="4" spans="1:17" x14ac:dyDescent="0.25">
      <c r="D4" s="4" t="s">
        <v>30</v>
      </c>
      <c r="E4" s="4">
        <v>2</v>
      </c>
      <c r="F4" s="5">
        <v>18</v>
      </c>
      <c r="G4" s="6" t="s">
        <v>10</v>
      </c>
      <c r="H4" s="7">
        <v>226.4</v>
      </c>
      <c r="I4" s="7">
        <v>10</v>
      </c>
      <c r="J4" s="6" t="s">
        <v>11</v>
      </c>
      <c r="L4" s="8">
        <f>H4*0.01*I4*0.01</f>
        <v>0.22640000000000002</v>
      </c>
      <c r="M4" s="6" t="s">
        <v>13</v>
      </c>
      <c r="N4" s="9">
        <f t="shared" si="0"/>
        <v>0.45280000000000004</v>
      </c>
      <c r="O4" s="6" t="s">
        <v>13</v>
      </c>
      <c r="P4" s="8">
        <f t="shared" si="1"/>
        <v>0.45280000000000004</v>
      </c>
      <c r="Q4" s="6" t="s">
        <v>13</v>
      </c>
    </row>
    <row r="5" spans="1:17" x14ac:dyDescent="0.25">
      <c r="D5" s="4" t="s">
        <v>31</v>
      </c>
      <c r="E5" s="4">
        <v>2</v>
      </c>
      <c r="F5" s="5">
        <v>18</v>
      </c>
      <c r="G5" s="6" t="s">
        <v>10</v>
      </c>
      <c r="H5" s="7">
        <v>76.2</v>
      </c>
      <c r="I5" s="7">
        <v>10</v>
      </c>
      <c r="J5" s="6" t="s">
        <v>11</v>
      </c>
      <c r="L5" s="8">
        <f>H5*0.01*I5*0.01</f>
        <v>7.6200000000000004E-2</v>
      </c>
      <c r="M5" s="6" t="s">
        <v>13</v>
      </c>
      <c r="N5" s="9">
        <f t="shared" si="0"/>
        <v>0.15240000000000001</v>
      </c>
      <c r="O5" s="6" t="s">
        <v>13</v>
      </c>
      <c r="P5" s="8">
        <f t="shared" si="1"/>
        <v>0.15240000000000001</v>
      </c>
      <c r="Q5" s="6" t="s">
        <v>13</v>
      </c>
    </row>
    <row r="6" spans="1:17" x14ac:dyDescent="0.25">
      <c r="D6" s="4" t="s">
        <v>29</v>
      </c>
      <c r="E6" s="4">
        <v>1</v>
      </c>
      <c r="F6" s="5" t="s">
        <v>42</v>
      </c>
      <c r="G6" s="6" t="s">
        <v>10</v>
      </c>
      <c r="H6" s="7">
        <v>230</v>
      </c>
      <c r="I6" s="7"/>
      <c r="L6" s="8">
        <f>H6*0.01</f>
        <v>2.3000000000000003</v>
      </c>
      <c r="M6" s="6" t="s">
        <v>41</v>
      </c>
      <c r="N6" s="9">
        <f t="shared" si="0"/>
        <v>2.3000000000000003</v>
      </c>
      <c r="O6" s="6" t="s">
        <v>41</v>
      </c>
      <c r="P6" s="8">
        <f t="shared" si="1"/>
        <v>2.3000000000000003</v>
      </c>
      <c r="Q6" s="6" t="s">
        <v>41</v>
      </c>
    </row>
    <row r="7" spans="1:17" x14ac:dyDescent="0.25">
      <c r="D7" s="4" t="s">
        <v>12</v>
      </c>
      <c r="E7" s="4">
        <v>2</v>
      </c>
      <c r="F7" s="5">
        <v>100</v>
      </c>
      <c r="G7" s="6" t="s">
        <v>10</v>
      </c>
      <c r="H7" s="7">
        <v>226.4</v>
      </c>
      <c r="I7" s="7">
        <v>36.299999999999997</v>
      </c>
      <c r="J7" s="6" t="s">
        <v>11</v>
      </c>
      <c r="L7" s="8">
        <f>H7*0.01*I7*0.01</f>
        <v>0.82183200000000001</v>
      </c>
      <c r="M7" s="6" t="s">
        <v>13</v>
      </c>
      <c r="N7" s="9">
        <f t="shared" si="0"/>
        <v>1.643664</v>
      </c>
      <c r="O7" s="6" t="s">
        <v>13</v>
      </c>
      <c r="P7" s="8">
        <f t="shared" si="1"/>
        <v>1.643664</v>
      </c>
      <c r="Q7" s="6" t="s">
        <v>13</v>
      </c>
    </row>
    <row r="8" spans="1:17" x14ac:dyDescent="0.25">
      <c r="D8" s="4" t="s">
        <v>28</v>
      </c>
      <c r="E8" s="4">
        <v>40</v>
      </c>
      <c r="F8" s="5"/>
      <c r="H8" s="7"/>
      <c r="I8" s="7"/>
    </row>
    <row r="9" spans="1:17" x14ac:dyDescent="0.25">
      <c r="F9" s="5"/>
      <c r="H9" s="7"/>
      <c r="I9" s="7"/>
      <c r="O9" s="10"/>
      <c r="P9" s="9"/>
      <c r="Q9" s="10"/>
    </row>
    <row r="10" spans="1:17" x14ac:dyDescent="0.25">
      <c r="F10" s="5"/>
      <c r="H10" s="7"/>
      <c r="I10" s="7"/>
    </row>
    <row r="11" spans="1:17" x14ac:dyDescent="0.25">
      <c r="A11" s="235" t="s">
        <v>50</v>
      </c>
      <c r="B11" s="3">
        <v>1</v>
      </c>
      <c r="D11" s="4" t="s">
        <v>25</v>
      </c>
      <c r="E11" s="4">
        <v>1</v>
      </c>
      <c r="F11" s="5">
        <v>18</v>
      </c>
      <c r="G11" s="6" t="s">
        <v>10</v>
      </c>
      <c r="H11" s="7">
        <v>230</v>
      </c>
      <c r="I11" s="7">
        <v>80</v>
      </c>
      <c r="J11" s="6" t="s">
        <v>11</v>
      </c>
      <c r="L11" s="8">
        <f>H11*0.01*I11*0.01</f>
        <v>1.8400000000000003</v>
      </c>
      <c r="M11" s="6" t="s">
        <v>13</v>
      </c>
      <c r="N11" s="9">
        <f>L11*E11</f>
        <v>1.8400000000000003</v>
      </c>
      <c r="O11" s="6" t="s">
        <v>13</v>
      </c>
      <c r="P11" s="8">
        <f>N11*$B$11</f>
        <v>1.8400000000000003</v>
      </c>
      <c r="Q11" s="6" t="s">
        <v>13</v>
      </c>
    </row>
    <row r="12" spans="1:17" x14ac:dyDescent="0.25">
      <c r="A12" s="235"/>
      <c r="D12" s="4" t="s">
        <v>26</v>
      </c>
      <c r="E12" s="4">
        <v>1</v>
      </c>
      <c r="F12" s="5">
        <v>18</v>
      </c>
      <c r="G12" s="6" t="s">
        <v>10</v>
      </c>
      <c r="H12" s="7">
        <v>230</v>
      </c>
      <c r="I12" s="7">
        <v>80</v>
      </c>
      <c r="J12" s="6" t="s">
        <v>11</v>
      </c>
      <c r="L12" s="8">
        <f>H12*0.01*I12*0.01</f>
        <v>1.8400000000000003</v>
      </c>
      <c r="M12" s="6" t="s">
        <v>13</v>
      </c>
      <c r="N12" s="9">
        <f>L12*E12</f>
        <v>1.8400000000000003</v>
      </c>
      <c r="O12" s="6" t="s">
        <v>13</v>
      </c>
      <c r="P12" s="8">
        <f>N12*$B$11</f>
        <v>1.8400000000000003</v>
      </c>
      <c r="Q12" s="6" t="s">
        <v>13</v>
      </c>
    </row>
    <row r="13" spans="1:17" x14ac:dyDescent="0.25">
      <c r="D13" s="4" t="s">
        <v>30</v>
      </c>
      <c r="E13" s="4">
        <v>3</v>
      </c>
      <c r="F13" s="5">
        <v>18</v>
      </c>
      <c r="G13" s="6" t="s">
        <v>10</v>
      </c>
      <c r="H13" s="7">
        <v>226.4</v>
      </c>
      <c r="I13" s="7">
        <v>10</v>
      </c>
      <c r="J13" s="6" t="s">
        <v>11</v>
      </c>
      <c r="L13" s="8">
        <f>H13*0.01*I13*0.01</f>
        <v>0.22640000000000002</v>
      </c>
      <c r="M13" s="6" t="s">
        <v>13</v>
      </c>
      <c r="N13" s="9">
        <f>L13*E13</f>
        <v>0.67920000000000003</v>
      </c>
      <c r="O13" s="6" t="s">
        <v>13</v>
      </c>
      <c r="P13" s="8">
        <f>N13*$B$11</f>
        <v>0.67920000000000003</v>
      </c>
      <c r="Q13" s="6" t="s">
        <v>13</v>
      </c>
    </row>
    <row r="14" spans="1:17" x14ac:dyDescent="0.25">
      <c r="D14" s="4" t="s">
        <v>32</v>
      </c>
      <c r="E14" s="4">
        <v>2</v>
      </c>
      <c r="F14" s="5">
        <v>18</v>
      </c>
      <c r="G14" s="6" t="s">
        <v>10</v>
      </c>
      <c r="H14" s="7">
        <v>78.099999999999994</v>
      </c>
      <c r="I14" s="7">
        <v>10</v>
      </c>
      <c r="J14" s="6" t="s">
        <v>11</v>
      </c>
      <c r="L14" s="8">
        <f>H14*0.01*I14*0.01</f>
        <v>7.8099999999999989E-2</v>
      </c>
      <c r="M14" s="6" t="s">
        <v>13</v>
      </c>
      <c r="N14" s="9">
        <f>L14*E14</f>
        <v>0.15619999999999998</v>
      </c>
      <c r="O14" s="6" t="s">
        <v>13</v>
      </c>
      <c r="P14" s="8">
        <f>N14*$B$11</f>
        <v>0.15619999999999998</v>
      </c>
      <c r="Q14" s="6" t="s">
        <v>13</v>
      </c>
    </row>
    <row r="15" spans="1:17" x14ac:dyDescent="0.25">
      <c r="D15" s="4" t="s">
        <v>12</v>
      </c>
      <c r="E15" s="4">
        <v>2</v>
      </c>
      <c r="F15" s="5">
        <v>100</v>
      </c>
      <c r="G15" s="6" t="s">
        <v>10</v>
      </c>
      <c r="H15" s="7">
        <v>226.4</v>
      </c>
      <c r="I15" s="7">
        <v>36.35</v>
      </c>
      <c r="J15" s="6" t="s">
        <v>11</v>
      </c>
      <c r="L15" s="8">
        <f>H15*0.01*I15*0.01</f>
        <v>0.82296400000000003</v>
      </c>
      <c r="M15" s="6" t="s">
        <v>13</v>
      </c>
      <c r="N15" s="9">
        <f>L15*E15</f>
        <v>1.6459280000000001</v>
      </c>
      <c r="O15" s="6" t="s">
        <v>13</v>
      </c>
      <c r="P15" s="8">
        <f>N15*$B$11</f>
        <v>1.6459280000000001</v>
      </c>
      <c r="Q15" s="6" t="s">
        <v>13</v>
      </c>
    </row>
    <row r="16" spans="1:17" x14ac:dyDescent="0.25">
      <c r="A16" s="3" t="s">
        <v>46</v>
      </c>
      <c r="D16" s="4" t="s">
        <v>28</v>
      </c>
      <c r="E16" s="4">
        <v>40</v>
      </c>
      <c r="F16" s="5"/>
      <c r="H16" s="7"/>
      <c r="I16" s="7"/>
    </row>
    <row r="17" spans="1:17" x14ac:dyDescent="0.25">
      <c r="F17" s="5"/>
      <c r="H17" s="7"/>
      <c r="I17" s="7"/>
      <c r="O17" s="10"/>
      <c r="P17" s="9"/>
      <c r="Q17" s="10"/>
    </row>
    <row r="18" spans="1:17" x14ac:dyDescent="0.25">
      <c r="A18" s="4"/>
      <c r="G18" s="4"/>
      <c r="J18" s="4"/>
      <c r="L18" s="4"/>
      <c r="M18" s="4"/>
      <c r="N18" s="4"/>
      <c r="O18" s="4"/>
      <c r="P18" s="4"/>
      <c r="Q18" s="4"/>
    </row>
    <row r="19" spans="1:17" ht="15" customHeight="1" x14ac:dyDescent="0.25">
      <c r="A19" s="236" t="s">
        <v>51</v>
      </c>
      <c r="B19" s="3">
        <v>1</v>
      </c>
      <c r="D19" s="4" t="s">
        <v>25</v>
      </c>
      <c r="E19" s="4">
        <v>1</v>
      </c>
      <c r="F19" s="5">
        <v>18</v>
      </c>
      <c r="G19" s="6" t="s">
        <v>10</v>
      </c>
      <c r="H19" s="7">
        <v>230</v>
      </c>
      <c r="I19" s="7">
        <v>80</v>
      </c>
      <c r="J19" s="6" t="s">
        <v>11</v>
      </c>
      <c r="L19" s="8">
        <f>H19*0.01*I19*0.01</f>
        <v>1.8400000000000003</v>
      </c>
      <c r="M19" s="6" t="s">
        <v>13</v>
      </c>
      <c r="N19" s="9">
        <f t="shared" ref="N19:N24" si="2">L19*E19</f>
        <v>1.8400000000000003</v>
      </c>
      <c r="O19" s="6" t="s">
        <v>13</v>
      </c>
      <c r="P19" s="8">
        <f t="shared" ref="P19:P24" si="3">N19*$B$19</f>
        <v>1.8400000000000003</v>
      </c>
      <c r="Q19" s="6" t="s">
        <v>13</v>
      </c>
    </row>
    <row r="20" spans="1:17" x14ac:dyDescent="0.25">
      <c r="A20" s="236"/>
      <c r="D20" s="4" t="s">
        <v>26</v>
      </c>
      <c r="E20" s="4">
        <v>1</v>
      </c>
      <c r="F20" s="5">
        <v>18</v>
      </c>
      <c r="G20" s="6" t="s">
        <v>10</v>
      </c>
      <c r="H20" s="7">
        <v>230</v>
      </c>
      <c r="I20" s="7">
        <v>80</v>
      </c>
      <c r="J20" s="6" t="s">
        <v>11</v>
      </c>
      <c r="L20" s="8">
        <f>H20*0.01*I20*0.01</f>
        <v>1.8400000000000003</v>
      </c>
      <c r="M20" s="6" t="s">
        <v>13</v>
      </c>
      <c r="N20" s="9">
        <f t="shared" si="2"/>
        <v>1.8400000000000003</v>
      </c>
      <c r="O20" s="6" t="s">
        <v>13</v>
      </c>
      <c r="P20" s="8">
        <f t="shared" si="3"/>
        <v>1.8400000000000003</v>
      </c>
      <c r="Q20" s="6" t="s">
        <v>13</v>
      </c>
    </row>
    <row r="21" spans="1:17" x14ac:dyDescent="0.25">
      <c r="D21" s="4" t="s">
        <v>30</v>
      </c>
      <c r="E21" s="4">
        <v>2</v>
      </c>
      <c r="F21" s="5">
        <v>18</v>
      </c>
      <c r="G21" s="6" t="s">
        <v>10</v>
      </c>
      <c r="H21" s="7">
        <v>226.4</v>
      </c>
      <c r="I21" s="7">
        <v>10</v>
      </c>
      <c r="J21" s="6" t="s">
        <v>11</v>
      </c>
      <c r="L21" s="8">
        <f>H21*0.01*I21*0.01</f>
        <v>0.22640000000000002</v>
      </c>
      <c r="M21" s="6" t="s">
        <v>13</v>
      </c>
      <c r="N21" s="9">
        <f t="shared" si="2"/>
        <v>0.45280000000000004</v>
      </c>
      <c r="O21" s="6" t="s">
        <v>13</v>
      </c>
      <c r="P21" s="8">
        <f t="shared" si="3"/>
        <v>0.45280000000000004</v>
      </c>
      <c r="Q21" s="6" t="s">
        <v>13</v>
      </c>
    </row>
    <row r="22" spans="1:17" x14ac:dyDescent="0.25">
      <c r="D22" s="4" t="s">
        <v>31</v>
      </c>
      <c r="E22" s="4">
        <v>2</v>
      </c>
      <c r="F22" s="5">
        <v>18</v>
      </c>
      <c r="G22" s="6" t="s">
        <v>10</v>
      </c>
      <c r="H22" s="7">
        <v>78.099999999999994</v>
      </c>
      <c r="I22" s="7">
        <v>10</v>
      </c>
      <c r="J22" s="6" t="s">
        <v>11</v>
      </c>
      <c r="L22" s="8">
        <f>H22*0.01*I22*0.01</f>
        <v>7.8099999999999989E-2</v>
      </c>
      <c r="M22" s="6" t="s">
        <v>13</v>
      </c>
      <c r="N22" s="9">
        <f t="shared" si="2"/>
        <v>0.15619999999999998</v>
      </c>
      <c r="O22" s="6" t="s">
        <v>13</v>
      </c>
      <c r="P22" s="8">
        <f t="shared" si="3"/>
        <v>0.15619999999999998</v>
      </c>
      <c r="Q22" s="6" t="s">
        <v>13</v>
      </c>
    </row>
    <row r="23" spans="1:17" x14ac:dyDescent="0.25">
      <c r="D23" s="4" t="s">
        <v>29</v>
      </c>
      <c r="E23" s="4">
        <v>1</v>
      </c>
      <c r="F23" s="5" t="s">
        <v>42</v>
      </c>
      <c r="G23" s="6" t="s">
        <v>10</v>
      </c>
      <c r="H23" s="7">
        <v>230</v>
      </c>
      <c r="I23" s="7"/>
      <c r="L23" s="8">
        <f>H23*0.01</f>
        <v>2.3000000000000003</v>
      </c>
      <c r="M23" s="6" t="s">
        <v>41</v>
      </c>
      <c r="N23" s="9">
        <f t="shared" si="2"/>
        <v>2.3000000000000003</v>
      </c>
      <c r="O23" s="6" t="s">
        <v>41</v>
      </c>
      <c r="P23" s="8">
        <f t="shared" si="3"/>
        <v>2.3000000000000003</v>
      </c>
      <c r="Q23" s="6" t="s">
        <v>41</v>
      </c>
    </row>
    <row r="24" spans="1:17" x14ac:dyDescent="0.25">
      <c r="D24" s="4" t="s">
        <v>12</v>
      </c>
      <c r="E24" s="4">
        <v>2</v>
      </c>
      <c r="F24" s="5">
        <v>100</v>
      </c>
      <c r="G24" s="6" t="s">
        <v>10</v>
      </c>
      <c r="H24" s="7">
        <v>226.4</v>
      </c>
      <c r="I24" s="7">
        <v>37.25</v>
      </c>
      <c r="J24" s="6" t="s">
        <v>11</v>
      </c>
      <c r="L24" s="8">
        <f>H24*0.01*I24*0.01</f>
        <v>0.84334000000000009</v>
      </c>
      <c r="M24" s="6" t="s">
        <v>13</v>
      </c>
      <c r="N24" s="9">
        <f t="shared" si="2"/>
        <v>1.6866800000000002</v>
      </c>
      <c r="O24" s="6" t="s">
        <v>13</v>
      </c>
      <c r="P24" s="8">
        <f t="shared" si="3"/>
        <v>1.6866800000000002</v>
      </c>
      <c r="Q24" s="6" t="s">
        <v>13</v>
      </c>
    </row>
    <row r="25" spans="1:17" x14ac:dyDescent="0.25">
      <c r="D25" s="4" t="s">
        <v>28</v>
      </c>
      <c r="E25" s="4">
        <v>40</v>
      </c>
      <c r="F25" s="5"/>
      <c r="H25" s="7"/>
      <c r="I25" s="7"/>
    </row>
    <row r="26" spans="1:17" x14ac:dyDescent="0.25">
      <c r="F26" s="5"/>
      <c r="H26" s="7"/>
      <c r="I26" s="7"/>
      <c r="O26" s="10"/>
      <c r="P26" s="9"/>
      <c r="Q26" s="10"/>
    </row>
    <row r="27" spans="1:17" x14ac:dyDescent="0.25">
      <c r="A27" s="4"/>
      <c r="G27" s="4"/>
      <c r="J27" s="4"/>
      <c r="L27" s="4"/>
      <c r="M27" s="4"/>
      <c r="N27" s="4"/>
      <c r="O27" s="4"/>
      <c r="P27" s="4"/>
      <c r="Q27" s="4"/>
    </row>
    <row r="28" spans="1:17" x14ac:dyDescent="0.25">
      <c r="A28" s="20" t="s">
        <v>33</v>
      </c>
      <c r="B28" s="3">
        <v>1</v>
      </c>
      <c r="D28" s="4" t="s">
        <v>19</v>
      </c>
      <c r="E28" s="4">
        <v>1</v>
      </c>
      <c r="F28" s="5">
        <v>18</v>
      </c>
      <c r="G28" s="6" t="s">
        <v>10</v>
      </c>
      <c r="H28" s="7">
        <v>133.6</v>
      </c>
      <c r="I28" s="7">
        <v>80</v>
      </c>
      <c r="J28" s="6" t="s">
        <v>11</v>
      </c>
      <c r="L28" s="8">
        <f t="shared" ref="L28:L35" si="4">H28*0.01*I28*0.01</f>
        <v>1.0688000000000002</v>
      </c>
      <c r="M28" s="6" t="s">
        <v>13</v>
      </c>
      <c r="N28" s="9">
        <f>L28*E28</f>
        <v>1.0688000000000002</v>
      </c>
      <c r="O28" s="6" t="s">
        <v>13</v>
      </c>
      <c r="P28" s="8">
        <f>N28*$B$28</f>
        <v>1.0688000000000002</v>
      </c>
      <c r="Q28" s="6" t="s">
        <v>13</v>
      </c>
    </row>
    <row r="29" spans="1:17" x14ac:dyDescent="0.25">
      <c r="D29" s="4" t="s">
        <v>20</v>
      </c>
      <c r="E29" s="4">
        <v>1</v>
      </c>
      <c r="F29" s="5">
        <v>18</v>
      </c>
      <c r="G29" s="6" t="s">
        <v>10</v>
      </c>
      <c r="H29" s="7">
        <v>133.6</v>
      </c>
      <c r="I29" s="7">
        <v>80</v>
      </c>
      <c r="J29" s="6" t="s">
        <v>11</v>
      </c>
      <c r="L29" s="8">
        <f t="shared" si="4"/>
        <v>1.0688000000000002</v>
      </c>
      <c r="M29" s="6" t="s">
        <v>13</v>
      </c>
      <c r="N29" s="9">
        <f t="shared" ref="N29:N35" si="5">L29*E29</f>
        <v>1.0688000000000002</v>
      </c>
      <c r="O29" s="6" t="s">
        <v>13</v>
      </c>
      <c r="P29" s="8">
        <f t="shared" ref="P29:P35" si="6">N29*$B$28</f>
        <v>1.0688000000000002</v>
      </c>
      <c r="Q29" s="6" t="s">
        <v>13</v>
      </c>
    </row>
    <row r="30" spans="1:17" x14ac:dyDescent="0.25">
      <c r="D30" s="4" t="s">
        <v>37</v>
      </c>
      <c r="E30" s="4">
        <v>1</v>
      </c>
      <c r="F30" s="5">
        <v>18</v>
      </c>
      <c r="G30" s="6" t="s">
        <v>10</v>
      </c>
      <c r="H30" s="7">
        <v>133.6</v>
      </c>
      <c r="I30" s="7">
        <v>5</v>
      </c>
      <c r="J30" s="6" t="s">
        <v>11</v>
      </c>
      <c r="L30" s="8">
        <f t="shared" si="4"/>
        <v>6.6800000000000012E-2</v>
      </c>
      <c r="M30" s="6" t="s">
        <v>13</v>
      </c>
      <c r="N30" s="9">
        <f t="shared" si="5"/>
        <v>6.6800000000000012E-2</v>
      </c>
      <c r="O30" s="6" t="s">
        <v>13</v>
      </c>
      <c r="P30" s="8">
        <f t="shared" si="6"/>
        <v>6.6800000000000012E-2</v>
      </c>
      <c r="Q30" s="6" t="s">
        <v>13</v>
      </c>
    </row>
    <row r="31" spans="1:17" x14ac:dyDescent="0.25">
      <c r="D31" s="4" t="s">
        <v>37</v>
      </c>
      <c r="E31" s="4">
        <v>1</v>
      </c>
      <c r="F31" s="5">
        <v>18</v>
      </c>
      <c r="G31" s="6" t="s">
        <v>10</v>
      </c>
      <c r="H31" s="7">
        <v>129.9</v>
      </c>
      <c r="I31" s="7">
        <v>5</v>
      </c>
      <c r="J31" s="6" t="s">
        <v>11</v>
      </c>
      <c r="L31" s="8">
        <f t="shared" si="4"/>
        <v>6.4950000000000008E-2</v>
      </c>
      <c r="M31" s="6" t="s">
        <v>13</v>
      </c>
      <c r="N31" s="9">
        <f t="shared" si="5"/>
        <v>6.4950000000000008E-2</v>
      </c>
      <c r="O31" s="6" t="s">
        <v>13</v>
      </c>
      <c r="P31" s="8">
        <f t="shared" si="6"/>
        <v>6.4950000000000008E-2</v>
      </c>
      <c r="Q31" s="6" t="s">
        <v>13</v>
      </c>
    </row>
    <row r="32" spans="1:17" x14ac:dyDescent="0.25">
      <c r="D32" s="4" t="s">
        <v>37</v>
      </c>
      <c r="E32" s="4">
        <v>1</v>
      </c>
      <c r="F32" s="5" t="s">
        <v>43</v>
      </c>
      <c r="G32" s="6" t="s">
        <v>10</v>
      </c>
      <c r="H32" s="7">
        <v>133.6</v>
      </c>
      <c r="I32" s="7"/>
      <c r="L32" s="8">
        <f>H32*0.01</f>
        <v>1.3360000000000001</v>
      </c>
      <c r="M32" s="6" t="s">
        <v>41</v>
      </c>
      <c r="N32" s="9">
        <f t="shared" si="5"/>
        <v>1.3360000000000001</v>
      </c>
      <c r="O32" s="6" t="s">
        <v>41</v>
      </c>
      <c r="P32" s="8">
        <f t="shared" si="6"/>
        <v>1.3360000000000001</v>
      </c>
      <c r="Q32" s="6" t="s">
        <v>41</v>
      </c>
    </row>
    <row r="33" spans="1:17" x14ac:dyDescent="0.25">
      <c r="D33" s="4" t="s">
        <v>38</v>
      </c>
      <c r="E33" s="4">
        <v>3</v>
      </c>
      <c r="F33" s="5">
        <v>18</v>
      </c>
      <c r="G33" s="6" t="s">
        <v>10</v>
      </c>
      <c r="H33" s="7">
        <v>74.400000000000006</v>
      </c>
      <c r="I33" s="7">
        <v>5</v>
      </c>
      <c r="J33" s="6" t="s">
        <v>11</v>
      </c>
      <c r="L33" s="8">
        <f>H33*0.01*I33*0.01</f>
        <v>3.7200000000000004E-2</v>
      </c>
      <c r="M33" s="6" t="s">
        <v>13</v>
      </c>
      <c r="N33" s="9">
        <f t="shared" si="5"/>
        <v>0.1116</v>
      </c>
      <c r="O33" s="6" t="s">
        <v>13</v>
      </c>
      <c r="P33" s="8">
        <f t="shared" si="6"/>
        <v>0.1116</v>
      </c>
      <c r="Q33" s="6" t="s">
        <v>13</v>
      </c>
    </row>
    <row r="34" spans="1:17" x14ac:dyDescent="0.25">
      <c r="D34" s="4" t="s">
        <v>38</v>
      </c>
      <c r="E34" s="4">
        <v>1</v>
      </c>
      <c r="F34" s="5" t="s">
        <v>43</v>
      </c>
      <c r="G34" s="6" t="s">
        <v>10</v>
      </c>
      <c r="H34" s="7">
        <v>74.400000000000006</v>
      </c>
      <c r="I34" s="7"/>
      <c r="L34" s="8">
        <f>H34*0.01</f>
        <v>0.74400000000000011</v>
      </c>
      <c r="M34" s="6" t="s">
        <v>41</v>
      </c>
      <c r="N34" s="9">
        <f>L34*E34</f>
        <v>0.74400000000000011</v>
      </c>
      <c r="O34" s="6" t="s">
        <v>41</v>
      </c>
      <c r="P34" s="8">
        <f t="shared" si="6"/>
        <v>0.74400000000000011</v>
      </c>
      <c r="Q34" s="6" t="s">
        <v>41</v>
      </c>
    </row>
    <row r="35" spans="1:17" x14ac:dyDescent="0.25">
      <c r="D35" s="4" t="s">
        <v>12</v>
      </c>
      <c r="E35" s="4">
        <v>6</v>
      </c>
      <c r="F35" s="5">
        <v>50</v>
      </c>
      <c r="G35" s="6" t="s">
        <v>10</v>
      </c>
      <c r="H35" s="7">
        <v>36.299999999999997</v>
      </c>
      <c r="I35" s="7">
        <v>42.1</v>
      </c>
      <c r="J35" s="6" t="s">
        <v>11</v>
      </c>
      <c r="L35" s="8">
        <f t="shared" si="4"/>
        <v>0.15282299999999999</v>
      </c>
      <c r="M35" s="6" t="s">
        <v>13</v>
      </c>
      <c r="N35" s="9">
        <f t="shared" si="5"/>
        <v>0.91693799999999992</v>
      </c>
      <c r="O35" s="6" t="s">
        <v>13</v>
      </c>
      <c r="P35" s="8">
        <f t="shared" si="6"/>
        <v>0.91693799999999992</v>
      </c>
      <c r="Q35" s="6" t="s">
        <v>13</v>
      </c>
    </row>
    <row r="36" spans="1:17" x14ac:dyDescent="0.25">
      <c r="F36" s="5"/>
      <c r="H36" s="7"/>
      <c r="I36" s="7"/>
      <c r="O36" s="10"/>
      <c r="P36" s="9"/>
      <c r="Q36" s="10"/>
    </row>
    <row r="37" spans="1:17" x14ac:dyDescent="0.25">
      <c r="G37" s="4"/>
      <c r="J37" s="4"/>
      <c r="L37" s="4"/>
      <c r="M37" s="4"/>
      <c r="N37" s="4"/>
      <c r="O37" s="4"/>
      <c r="P37" s="4"/>
      <c r="Q37" s="4"/>
    </row>
    <row r="38" spans="1:17" x14ac:dyDescent="0.25">
      <c r="A38" s="234" t="s">
        <v>55</v>
      </c>
      <c r="B38" s="3">
        <v>1</v>
      </c>
      <c r="D38" s="4" t="s">
        <v>19</v>
      </c>
      <c r="E38" s="4">
        <v>1</v>
      </c>
      <c r="F38" s="5">
        <v>18</v>
      </c>
      <c r="G38" s="6" t="s">
        <v>10</v>
      </c>
      <c r="H38" s="7">
        <v>133.6</v>
      </c>
      <c r="I38" s="7">
        <v>40</v>
      </c>
      <c r="J38" s="6" t="s">
        <v>11</v>
      </c>
      <c r="L38" s="8">
        <f>H38*0.01*I38*0.01</f>
        <v>0.5344000000000001</v>
      </c>
      <c r="M38" s="6" t="s">
        <v>13</v>
      </c>
      <c r="N38" s="9">
        <f t="shared" ref="N38:N43" si="7">L38*E38</f>
        <v>0.5344000000000001</v>
      </c>
      <c r="O38" s="6" t="s">
        <v>13</v>
      </c>
      <c r="P38" s="8">
        <f t="shared" ref="P38:P43" si="8">N38*$B$38</f>
        <v>0.5344000000000001</v>
      </c>
      <c r="Q38" s="6" t="s">
        <v>13</v>
      </c>
    </row>
    <row r="39" spans="1:17" x14ac:dyDescent="0.25">
      <c r="A39" s="234"/>
      <c r="D39" s="4" t="s">
        <v>20</v>
      </c>
      <c r="E39" s="4">
        <v>1</v>
      </c>
      <c r="F39" s="5">
        <v>18</v>
      </c>
      <c r="G39" s="6" t="s">
        <v>10</v>
      </c>
      <c r="H39" s="7">
        <v>133.6</v>
      </c>
      <c r="I39" s="7">
        <v>40</v>
      </c>
      <c r="J39" s="6" t="s">
        <v>11</v>
      </c>
      <c r="L39" s="8">
        <f>H39*0.01*I39*0.01</f>
        <v>0.5344000000000001</v>
      </c>
      <c r="M39" s="6" t="s">
        <v>13</v>
      </c>
      <c r="N39" s="9">
        <f t="shared" si="7"/>
        <v>0.5344000000000001</v>
      </c>
      <c r="O39" s="6" t="s">
        <v>13</v>
      </c>
      <c r="P39" s="8">
        <f t="shared" si="8"/>
        <v>0.5344000000000001</v>
      </c>
      <c r="Q39" s="6" t="s">
        <v>13</v>
      </c>
    </row>
    <row r="40" spans="1:17" x14ac:dyDescent="0.25">
      <c r="D40" s="4" t="s">
        <v>37</v>
      </c>
      <c r="E40" s="4">
        <v>2</v>
      </c>
      <c r="F40" s="5">
        <v>18</v>
      </c>
      <c r="G40" s="6" t="s">
        <v>10</v>
      </c>
      <c r="H40" s="7">
        <v>133.6</v>
      </c>
      <c r="I40" s="7">
        <v>5</v>
      </c>
      <c r="J40" s="6" t="s">
        <v>11</v>
      </c>
      <c r="L40" s="8">
        <f>H40*0.01*I40*0.01</f>
        <v>6.6800000000000012E-2</v>
      </c>
      <c r="M40" s="6" t="s">
        <v>13</v>
      </c>
      <c r="N40" s="9">
        <f t="shared" si="7"/>
        <v>0.13360000000000002</v>
      </c>
      <c r="O40" s="6" t="s">
        <v>13</v>
      </c>
      <c r="P40" s="8">
        <f t="shared" si="8"/>
        <v>0.13360000000000002</v>
      </c>
      <c r="Q40" s="6" t="s">
        <v>13</v>
      </c>
    </row>
    <row r="41" spans="1:17" x14ac:dyDescent="0.25">
      <c r="D41" s="4" t="s">
        <v>38</v>
      </c>
      <c r="E41" s="4">
        <v>3</v>
      </c>
      <c r="F41" s="5">
        <v>18</v>
      </c>
      <c r="G41" s="6" t="s">
        <v>10</v>
      </c>
      <c r="H41" s="7">
        <v>34.5</v>
      </c>
      <c r="I41" s="7">
        <v>5</v>
      </c>
      <c r="J41" s="6" t="s">
        <v>11</v>
      </c>
      <c r="L41" s="8">
        <f>H41*0.01*I41*0.01</f>
        <v>1.7250000000000001E-2</v>
      </c>
      <c r="M41" s="6" t="s">
        <v>13</v>
      </c>
      <c r="N41" s="9">
        <f t="shared" si="7"/>
        <v>5.1750000000000004E-2</v>
      </c>
      <c r="O41" s="6" t="s">
        <v>13</v>
      </c>
      <c r="P41" s="8">
        <f t="shared" si="8"/>
        <v>5.1750000000000004E-2</v>
      </c>
      <c r="Q41" s="6" t="s">
        <v>13</v>
      </c>
    </row>
    <row r="42" spans="1:17" x14ac:dyDescent="0.25">
      <c r="D42" s="4" t="s">
        <v>38</v>
      </c>
      <c r="E42" s="4">
        <v>1</v>
      </c>
      <c r="F42" s="5" t="s">
        <v>43</v>
      </c>
      <c r="G42" s="6" t="s">
        <v>10</v>
      </c>
      <c r="H42" s="7">
        <v>34.5</v>
      </c>
      <c r="I42" s="7"/>
      <c r="L42" s="8">
        <f>H42*0.01</f>
        <v>0.34500000000000003</v>
      </c>
      <c r="M42" s="6" t="s">
        <v>41</v>
      </c>
      <c r="N42" s="9">
        <f t="shared" si="7"/>
        <v>0.34500000000000003</v>
      </c>
      <c r="O42" s="6" t="s">
        <v>41</v>
      </c>
      <c r="P42" s="8">
        <f t="shared" si="8"/>
        <v>0.34500000000000003</v>
      </c>
      <c r="Q42" s="6" t="s">
        <v>41</v>
      </c>
    </row>
    <row r="43" spans="1:17" x14ac:dyDescent="0.25">
      <c r="D43" s="4" t="s">
        <v>12</v>
      </c>
      <c r="E43" s="4">
        <v>3</v>
      </c>
      <c r="F43" s="5">
        <v>50</v>
      </c>
      <c r="G43" s="6" t="s">
        <v>10</v>
      </c>
      <c r="H43" s="7">
        <v>34.5</v>
      </c>
      <c r="I43" s="7">
        <v>42.1</v>
      </c>
      <c r="J43" s="6" t="s">
        <v>11</v>
      </c>
      <c r="L43" s="8">
        <f>H43*0.01*I43*0.01</f>
        <v>0.14524500000000001</v>
      </c>
      <c r="M43" s="6" t="s">
        <v>13</v>
      </c>
      <c r="N43" s="9">
        <f t="shared" si="7"/>
        <v>0.43573500000000004</v>
      </c>
      <c r="O43" s="6" t="s">
        <v>13</v>
      </c>
      <c r="P43" s="8">
        <f t="shared" si="8"/>
        <v>0.43573500000000004</v>
      </c>
      <c r="Q43" s="6" t="s">
        <v>13</v>
      </c>
    </row>
    <row r="44" spans="1:17" x14ac:dyDescent="0.25">
      <c r="F44" s="5"/>
      <c r="H44" s="7"/>
      <c r="I44" s="7"/>
      <c r="O44" s="10"/>
      <c r="P44" s="9"/>
      <c r="Q44" s="10"/>
    </row>
    <row r="46" spans="1:17" x14ac:dyDescent="0.25">
      <c r="A46" s="23" t="s">
        <v>34</v>
      </c>
      <c r="B46" s="3">
        <v>1</v>
      </c>
      <c r="D46" s="4" t="s">
        <v>19</v>
      </c>
      <c r="E46" s="4">
        <v>1</v>
      </c>
      <c r="F46" s="5">
        <v>18</v>
      </c>
      <c r="G46" s="6" t="s">
        <v>10</v>
      </c>
      <c r="H46" s="7">
        <v>133.6</v>
      </c>
      <c r="I46" s="7">
        <v>80</v>
      </c>
      <c r="J46" s="6" t="s">
        <v>11</v>
      </c>
      <c r="L46" s="8">
        <f>H46*0.01*I46*0.01</f>
        <v>1.0688000000000002</v>
      </c>
      <c r="M46" s="6" t="s">
        <v>13</v>
      </c>
      <c r="N46" s="9">
        <f t="shared" ref="N46:N52" si="9">L46*E46</f>
        <v>1.0688000000000002</v>
      </c>
      <c r="O46" s="6" t="s">
        <v>13</v>
      </c>
      <c r="P46" s="8">
        <f>N46*$B$46</f>
        <v>1.0688000000000002</v>
      </c>
      <c r="Q46" s="6" t="s">
        <v>13</v>
      </c>
    </row>
    <row r="47" spans="1:17" x14ac:dyDescent="0.25">
      <c r="D47" s="4" t="s">
        <v>27</v>
      </c>
      <c r="E47" s="4">
        <v>1</v>
      </c>
      <c r="F47" s="5">
        <v>18</v>
      </c>
      <c r="G47" s="6" t="s">
        <v>10</v>
      </c>
      <c r="H47" s="7">
        <v>133.6</v>
      </c>
      <c r="I47" s="7">
        <v>78.099999999999994</v>
      </c>
      <c r="J47" s="6" t="s">
        <v>11</v>
      </c>
      <c r="L47" s="8">
        <f>H47*0.01*I47*0.01</f>
        <v>1.0434160000000001</v>
      </c>
      <c r="M47" s="6" t="s">
        <v>13</v>
      </c>
      <c r="N47" s="9">
        <f t="shared" si="9"/>
        <v>1.0434160000000001</v>
      </c>
      <c r="O47" s="6" t="s">
        <v>13</v>
      </c>
      <c r="P47" s="8">
        <f t="shared" ref="P47:P52" si="10">N47*$B$46</f>
        <v>1.0434160000000001</v>
      </c>
      <c r="Q47" s="6" t="s">
        <v>13</v>
      </c>
    </row>
    <row r="48" spans="1:17" x14ac:dyDescent="0.25">
      <c r="D48" s="4" t="s">
        <v>37</v>
      </c>
      <c r="E48" s="4">
        <v>2</v>
      </c>
      <c r="F48" s="5">
        <v>18</v>
      </c>
      <c r="G48" s="6" t="s">
        <v>10</v>
      </c>
      <c r="H48" s="7">
        <v>133.6</v>
      </c>
      <c r="I48" s="7">
        <v>10</v>
      </c>
      <c r="J48" s="6" t="s">
        <v>11</v>
      </c>
      <c r="L48" s="8">
        <f>H48*0.01*I48*0.01</f>
        <v>0.13360000000000002</v>
      </c>
      <c r="M48" s="6" t="s">
        <v>13</v>
      </c>
      <c r="N48" s="9">
        <f t="shared" si="9"/>
        <v>0.26720000000000005</v>
      </c>
      <c r="O48" s="6" t="s">
        <v>13</v>
      </c>
      <c r="P48" s="8">
        <f t="shared" si="10"/>
        <v>0.26720000000000005</v>
      </c>
      <c r="Q48" s="6" t="s">
        <v>13</v>
      </c>
    </row>
    <row r="49" spans="1:17" x14ac:dyDescent="0.25">
      <c r="D49" s="4" t="s">
        <v>37</v>
      </c>
      <c r="E49" s="4">
        <v>1</v>
      </c>
      <c r="F49" s="5">
        <v>18</v>
      </c>
      <c r="G49" s="6" t="s">
        <v>10</v>
      </c>
      <c r="H49" s="7">
        <v>129.9</v>
      </c>
      <c r="I49" s="7">
        <v>10</v>
      </c>
      <c r="J49" s="6" t="s">
        <v>11</v>
      </c>
      <c r="L49" s="8">
        <f>H49*0.01*I49*0.01</f>
        <v>0.12990000000000002</v>
      </c>
      <c r="M49" s="6" t="s">
        <v>13</v>
      </c>
      <c r="N49" s="9">
        <f t="shared" si="9"/>
        <v>0.12990000000000002</v>
      </c>
      <c r="O49" s="6" t="s">
        <v>13</v>
      </c>
      <c r="P49" s="8">
        <f t="shared" si="10"/>
        <v>0.12990000000000002</v>
      </c>
      <c r="Q49" s="6" t="s">
        <v>13</v>
      </c>
    </row>
    <row r="50" spans="1:17" x14ac:dyDescent="0.25">
      <c r="D50" s="4" t="s">
        <v>38</v>
      </c>
      <c r="E50" s="4">
        <v>3</v>
      </c>
      <c r="F50" s="5">
        <v>18</v>
      </c>
      <c r="G50" s="6" t="s">
        <v>10</v>
      </c>
      <c r="H50" s="7">
        <v>72.599999999999994</v>
      </c>
      <c r="I50" s="7">
        <v>10</v>
      </c>
      <c r="J50" s="6" t="s">
        <v>11</v>
      </c>
      <c r="L50" s="8">
        <f>H50*0.01*I50*0.01</f>
        <v>7.2599999999999998E-2</v>
      </c>
      <c r="M50" s="6" t="s">
        <v>13</v>
      </c>
      <c r="N50" s="9">
        <f t="shared" si="9"/>
        <v>0.21779999999999999</v>
      </c>
      <c r="O50" s="6" t="s">
        <v>13</v>
      </c>
      <c r="P50" s="8">
        <f t="shared" si="10"/>
        <v>0.21779999999999999</v>
      </c>
      <c r="Q50" s="6" t="s">
        <v>13</v>
      </c>
    </row>
    <row r="51" spans="1:17" x14ac:dyDescent="0.25">
      <c r="D51" s="4" t="s">
        <v>38</v>
      </c>
      <c r="E51" s="4">
        <v>1</v>
      </c>
      <c r="F51" s="5" t="s">
        <v>42</v>
      </c>
      <c r="G51" s="6" t="s">
        <v>10</v>
      </c>
      <c r="H51" s="7">
        <v>72.599999999999994</v>
      </c>
      <c r="I51" s="7"/>
      <c r="L51" s="8">
        <f>H51*0.01</f>
        <v>0.72599999999999998</v>
      </c>
      <c r="M51" s="6" t="s">
        <v>41</v>
      </c>
      <c r="N51" s="9">
        <f t="shared" si="9"/>
        <v>0.72599999999999998</v>
      </c>
      <c r="O51" s="6" t="s">
        <v>41</v>
      </c>
      <c r="P51" s="8">
        <f t="shared" si="10"/>
        <v>0.72599999999999998</v>
      </c>
      <c r="Q51" s="6" t="s">
        <v>41</v>
      </c>
    </row>
    <row r="52" spans="1:17" x14ac:dyDescent="0.25">
      <c r="D52" s="4" t="s">
        <v>12</v>
      </c>
      <c r="E52" s="4">
        <v>6</v>
      </c>
      <c r="F52" s="5">
        <v>100</v>
      </c>
      <c r="G52" s="6" t="s">
        <v>10</v>
      </c>
      <c r="H52" s="7">
        <v>35.4</v>
      </c>
      <c r="I52" s="7">
        <v>42.1</v>
      </c>
      <c r="J52" s="6" t="s">
        <v>11</v>
      </c>
      <c r="L52" s="8">
        <f>H52*0.01*I52*0.01</f>
        <v>0.149034</v>
      </c>
      <c r="M52" s="6" t="s">
        <v>13</v>
      </c>
      <c r="N52" s="9">
        <f t="shared" si="9"/>
        <v>0.894204</v>
      </c>
      <c r="O52" s="6" t="s">
        <v>13</v>
      </c>
      <c r="P52" s="8">
        <f t="shared" si="10"/>
        <v>0.894204</v>
      </c>
      <c r="Q52" s="6" t="s">
        <v>13</v>
      </c>
    </row>
    <row r="53" spans="1:17" x14ac:dyDescent="0.25">
      <c r="F53" s="5"/>
      <c r="H53" s="7" t="s">
        <v>46</v>
      </c>
      <c r="I53" s="7"/>
      <c r="O53" s="10"/>
      <c r="P53" s="9"/>
      <c r="Q53" s="10"/>
    </row>
    <row r="54" spans="1:17" x14ac:dyDescent="0.25">
      <c r="G54" s="4"/>
      <c r="J54" s="4"/>
      <c r="L54" s="4"/>
      <c r="M54" s="4"/>
      <c r="N54" s="4"/>
      <c r="O54" s="4"/>
      <c r="P54" s="4"/>
      <c r="Q54" s="4"/>
    </row>
    <row r="55" spans="1:17" x14ac:dyDescent="0.25">
      <c r="A55" s="24" t="s">
        <v>35</v>
      </c>
      <c r="B55" s="3">
        <v>1</v>
      </c>
      <c r="D55" s="4" t="s">
        <v>19</v>
      </c>
      <c r="E55" s="4">
        <v>1</v>
      </c>
      <c r="F55" s="5">
        <v>18</v>
      </c>
      <c r="G55" s="6" t="s">
        <v>10</v>
      </c>
      <c r="H55" s="7">
        <v>133.6</v>
      </c>
      <c r="I55" s="7">
        <v>80</v>
      </c>
      <c r="J55" s="6" t="s">
        <v>11</v>
      </c>
      <c r="L55" s="8">
        <f t="shared" ref="L55:L60" si="11">H55*0.01*I55*0.01</f>
        <v>1.0688000000000002</v>
      </c>
      <c r="M55" s="6" t="s">
        <v>13</v>
      </c>
      <c r="N55" s="9">
        <f t="shared" ref="N55:N60" si="12">L55*E55</f>
        <v>1.0688000000000002</v>
      </c>
      <c r="O55" s="6" t="s">
        <v>13</v>
      </c>
      <c r="P55" s="8">
        <f t="shared" ref="P55:P60" si="13">N55*$B$55</f>
        <v>1.0688000000000002</v>
      </c>
      <c r="Q55" s="6" t="s">
        <v>13</v>
      </c>
    </row>
    <row r="56" spans="1:17" x14ac:dyDescent="0.25">
      <c r="D56" s="4" t="s">
        <v>27</v>
      </c>
      <c r="E56" s="4">
        <v>1</v>
      </c>
      <c r="F56" s="5">
        <v>18</v>
      </c>
      <c r="G56" s="6" t="s">
        <v>10</v>
      </c>
      <c r="H56" s="7">
        <v>133.6</v>
      </c>
      <c r="I56" s="7">
        <v>78.099999999999994</v>
      </c>
      <c r="J56" s="6" t="s">
        <v>11</v>
      </c>
      <c r="L56" s="8">
        <f t="shared" si="11"/>
        <v>1.0434160000000001</v>
      </c>
      <c r="M56" s="6" t="s">
        <v>13</v>
      </c>
      <c r="N56" s="9">
        <f t="shared" si="12"/>
        <v>1.0434160000000001</v>
      </c>
      <c r="O56" s="6" t="s">
        <v>13</v>
      </c>
      <c r="P56" s="8">
        <f t="shared" si="13"/>
        <v>1.0434160000000001</v>
      </c>
      <c r="Q56" s="6" t="s">
        <v>13</v>
      </c>
    </row>
    <row r="57" spans="1:17" x14ac:dyDescent="0.25">
      <c r="D57" s="4" t="s">
        <v>37</v>
      </c>
      <c r="E57" s="4">
        <v>2</v>
      </c>
      <c r="F57" s="5">
        <v>18</v>
      </c>
      <c r="G57" s="6" t="s">
        <v>10</v>
      </c>
      <c r="H57" s="7">
        <v>133.6</v>
      </c>
      <c r="I57" s="7">
        <v>10</v>
      </c>
      <c r="J57" s="6" t="s">
        <v>11</v>
      </c>
      <c r="L57" s="8">
        <f t="shared" si="11"/>
        <v>0.13360000000000002</v>
      </c>
      <c r="M57" s="6" t="s">
        <v>13</v>
      </c>
      <c r="N57" s="9">
        <f t="shared" si="12"/>
        <v>0.26720000000000005</v>
      </c>
      <c r="O57" s="6" t="s">
        <v>13</v>
      </c>
      <c r="P57" s="8">
        <f t="shared" si="13"/>
        <v>0.26720000000000005</v>
      </c>
      <c r="Q57" s="6" t="s">
        <v>13</v>
      </c>
    </row>
    <row r="58" spans="1:17" x14ac:dyDescent="0.25">
      <c r="D58" s="4" t="s">
        <v>37</v>
      </c>
      <c r="E58" s="4">
        <v>1</v>
      </c>
      <c r="F58" s="5">
        <v>18</v>
      </c>
      <c r="G58" s="6" t="s">
        <v>10</v>
      </c>
      <c r="H58" s="7">
        <v>128.1</v>
      </c>
      <c r="I58" s="7">
        <v>10</v>
      </c>
      <c r="J58" s="6" t="s">
        <v>11</v>
      </c>
      <c r="L58" s="8">
        <f t="shared" si="11"/>
        <v>0.12809999999999999</v>
      </c>
      <c r="M58" s="6" t="s">
        <v>13</v>
      </c>
      <c r="N58" s="9">
        <f t="shared" si="12"/>
        <v>0.12809999999999999</v>
      </c>
      <c r="O58" s="6" t="s">
        <v>13</v>
      </c>
      <c r="P58" s="8">
        <f t="shared" si="13"/>
        <v>0.12809999999999999</v>
      </c>
      <c r="Q58" s="6" t="s">
        <v>13</v>
      </c>
    </row>
    <row r="59" spans="1:17" x14ac:dyDescent="0.25">
      <c r="D59" s="4" t="s">
        <v>38</v>
      </c>
      <c r="E59" s="4">
        <v>4</v>
      </c>
      <c r="F59" s="5">
        <v>18</v>
      </c>
      <c r="G59" s="6" t="s">
        <v>10</v>
      </c>
      <c r="H59" s="7">
        <v>72.599999999999994</v>
      </c>
      <c r="I59" s="7">
        <v>10</v>
      </c>
      <c r="J59" s="6" t="s">
        <v>11</v>
      </c>
      <c r="L59" s="8">
        <f t="shared" si="11"/>
        <v>7.2599999999999998E-2</v>
      </c>
      <c r="M59" s="6" t="s">
        <v>13</v>
      </c>
      <c r="N59" s="9">
        <f t="shared" si="12"/>
        <v>0.29039999999999999</v>
      </c>
      <c r="O59" s="6" t="s">
        <v>13</v>
      </c>
      <c r="P59" s="8">
        <f t="shared" si="13"/>
        <v>0.29039999999999999</v>
      </c>
      <c r="Q59" s="6" t="s">
        <v>13</v>
      </c>
    </row>
    <row r="60" spans="1:17" x14ac:dyDescent="0.25">
      <c r="D60" s="4" t="s">
        <v>12</v>
      </c>
      <c r="E60" s="4">
        <v>6</v>
      </c>
      <c r="F60" s="5">
        <v>100</v>
      </c>
      <c r="G60" s="6" t="s">
        <v>10</v>
      </c>
      <c r="H60" s="7">
        <v>35.4</v>
      </c>
      <c r="I60" s="7">
        <v>41.5</v>
      </c>
      <c r="J60" s="6" t="s">
        <v>11</v>
      </c>
      <c r="L60" s="8">
        <f t="shared" si="11"/>
        <v>0.14690999999999999</v>
      </c>
      <c r="M60" s="6" t="s">
        <v>13</v>
      </c>
      <c r="N60" s="9">
        <f t="shared" si="12"/>
        <v>0.88145999999999991</v>
      </c>
      <c r="O60" s="6" t="s">
        <v>13</v>
      </c>
      <c r="P60" s="8">
        <f t="shared" si="13"/>
        <v>0.88145999999999991</v>
      </c>
      <c r="Q60" s="6" t="s">
        <v>13</v>
      </c>
    </row>
    <row r="61" spans="1:17" x14ac:dyDescent="0.25">
      <c r="A61" s="4"/>
      <c r="F61" s="5"/>
      <c r="H61" s="7"/>
      <c r="I61" s="7"/>
      <c r="O61" s="10"/>
      <c r="P61" s="9"/>
      <c r="Q61" s="10"/>
    </row>
    <row r="62" spans="1:17" x14ac:dyDescent="0.25">
      <c r="A62" s="4"/>
      <c r="G62" s="4"/>
      <c r="J62" s="4"/>
      <c r="L62" s="4"/>
      <c r="M62" s="4"/>
      <c r="N62" s="4"/>
      <c r="O62" s="4"/>
      <c r="P62" s="4"/>
      <c r="Q62" s="4"/>
    </row>
    <row r="63" spans="1:17" x14ac:dyDescent="0.25">
      <c r="A63" s="21" t="s">
        <v>39</v>
      </c>
      <c r="B63" s="3">
        <v>1</v>
      </c>
      <c r="D63" s="4" t="s">
        <v>19</v>
      </c>
      <c r="E63" s="4">
        <v>1</v>
      </c>
      <c r="F63" s="5">
        <v>18</v>
      </c>
      <c r="G63" s="6" t="s">
        <v>10</v>
      </c>
      <c r="H63" s="7">
        <v>133.6</v>
      </c>
      <c r="I63" s="7">
        <v>40</v>
      </c>
      <c r="J63" s="6" t="s">
        <v>11</v>
      </c>
      <c r="L63" s="8">
        <f>H63*0.01*I63*0.01</f>
        <v>0.5344000000000001</v>
      </c>
      <c r="M63" s="6" t="s">
        <v>13</v>
      </c>
      <c r="N63" s="9">
        <f t="shared" ref="N63:N68" si="14">L63*E63</f>
        <v>0.5344000000000001</v>
      </c>
      <c r="O63" s="6" t="s">
        <v>13</v>
      </c>
      <c r="P63" s="8">
        <f t="shared" ref="P63:P68" si="15">N63*$B$63</f>
        <v>0.5344000000000001</v>
      </c>
      <c r="Q63" s="6" t="s">
        <v>13</v>
      </c>
    </row>
    <row r="64" spans="1:17" x14ac:dyDescent="0.25">
      <c r="D64" s="4" t="s">
        <v>27</v>
      </c>
      <c r="E64" s="4">
        <v>1</v>
      </c>
      <c r="F64" s="5">
        <v>18</v>
      </c>
      <c r="G64" s="6" t="s">
        <v>10</v>
      </c>
      <c r="H64" s="7">
        <v>133.6</v>
      </c>
      <c r="I64" s="7">
        <v>38.1</v>
      </c>
      <c r="J64" s="6" t="s">
        <v>11</v>
      </c>
      <c r="L64" s="8">
        <f>H64*0.01*I64*0.01</f>
        <v>0.50901600000000002</v>
      </c>
      <c r="M64" s="6" t="s">
        <v>13</v>
      </c>
      <c r="N64" s="9">
        <f t="shared" si="14"/>
        <v>0.50901600000000002</v>
      </c>
      <c r="O64" s="6" t="s">
        <v>13</v>
      </c>
      <c r="P64" s="8">
        <f t="shared" si="15"/>
        <v>0.50901600000000002</v>
      </c>
      <c r="Q64" s="6" t="s">
        <v>13</v>
      </c>
    </row>
    <row r="65" spans="1:19" x14ac:dyDescent="0.25">
      <c r="D65" s="4" t="s">
        <v>37</v>
      </c>
      <c r="E65" s="4">
        <v>2</v>
      </c>
      <c r="F65" s="5">
        <v>18</v>
      </c>
      <c r="G65" s="6" t="s">
        <v>10</v>
      </c>
      <c r="H65" s="7">
        <v>133.6</v>
      </c>
      <c r="I65" s="7">
        <v>10</v>
      </c>
      <c r="J65" s="6" t="s">
        <v>11</v>
      </c>
      <c r="L65" s="8">
        <f>H65*0.01*I65*0.01</f>
        <v>0.13360000000000002</v>
      </c>
      <c r="M65" s="6" t="s">
        <v>13</v>
      </c>
      <c r="N65" s="9">
        <f t="shared" si="14"/>
        <v>0.26720000000000005</v>
      </c>
      <c r="O65" s="6" t="s">
        <v>13</v>
      </c>
      <c r="P65" s="8">
        <f t="shared" si="15"/>
        <v>0.26720000000000005</v>
      </c>
      <c r="Q65" s="6" t="s">
        <v>13</v>
      </c>
    </row>
    <row r="66" spans="1:19" x14ac:dyDescent="0.25">
      <c r="D66" s="4" t="s">
        <v>38</v>
      </c>
      <c r="E66" s="4">
        <v>3</v>
      </c>
      <c r="F66" s="5">
        <v>18</v>
      </c>
      <c r="G66" s="6" t="s">
        <v>10</v>
      </c>
      <c r="H66" s="7">
        <v>34.5</v>
      </c>
      <c r="I66" s="7">
        <v>10</v>
      </c>
      <c r="J66" s="6" t="s">
        <v>11</v>
      </c>
      <c r="L66" s="8">
        <f>H66*0.01*I66*0.01</f>
        <v>3.4500000000000003E-2</v>
      </c>
      <c r="M66" s="6" t="s">
        <v>13</v>
      </c>
      <c r="N66" s="9">
        <f t="shared" si="14"/>
        <v>0.10350000000000001</v>
      </c>
      <c r="O66" s="6" t="s">
        <v>13</v>
      </c>
      <c r="P66" s="8">
        <f t="shared" si="15"/>
        <v>0.10350000000000001</v>
      </c>
      <c r="Q66" s="6" t="s">
        <v>13</v>
      </c>
    </row>
    <row r="67" spans="1:19" x14ac:dyDescent="0.25">
      <c r="D67" s="4" t="s">
        <v>38</v>
      </c>
      <c r="E67" s="4">
        <v>1</v>
      </c>
      <c r="F67" s="5" t="s">
        <v>42</v>
      </c>
      <c r="G67" s="6" t="s">
        <v>10</v>
      </c>
      <c r="H67" s="7">
        <v>34.5</v>
      </c>
      <c r="I67" s="7"/>
      <c r="L67" s="8">
        <f>H67*0.01</f>
        <v>0.34500000000000003</v>
      </c>
      <c r="M67" s="6" t="s">
        <v>41</v>
      </c>
      <c r="N67" s="9">
        <f t="shared" si="14"/>
        <v>0.34500000000000003</v>
      </c>
      <c r="O67" s="6" t="s">
        <v>41</v>
      </c>
      <c r="P67" s="8">
        <f t="shared" si="15"/>
        <v>0.34500000000000003</v>
      </c>
      <c r="Q67" s="6" t="s">
        <v>41</v>
      </c>
      <c r="S67" s="9"/>
    </row>
    <row r="68" spans="1:19" x14ac:dyDescent="0.25">
      <c r="D68" s="4" t="s">
        <v>12</v>
      </c>
      <c r="E68" s="4">
        <v>3</v>
      </c>
      <c r="F68" s="5">
        <v>100</v>
      </c>
      <c r="G68" s="6" t="s">
        <v>10</v>
      </c>
      <c r="H68" s="7">
        <v>34.5</v>
      </c>
      <c r="I68" s="7">
        <v>42.1</v>
      </c>
      <c r="J68" s="6" t="s">
        <v>11</v>
      </c>
      <c r="L68" s="8">
        <f>H68*0.01*I68*0.01</f>
        <v>0.14524500000000001</v>
      </c>
      <c r="M68" s="6" t="s">
        <v>13</v>
      </c>
      <c r="N68" s="9">
        <f t="shared" si="14"/>
        <v>0.43573500000000004</v>
      </c>
      <c r="O68" s="6" t="s">
        <v>13</v>
      </c>
      <c r="P68" s="8">
        <f t="shared" si="15"/>
        <v>0.43573500000000004</v>
      </c>
      <c r="Q68" s="6" t="s">
        <v>13</v>
      </c>
      <c r="S68" s="9"/>
    </row>
    <row r="69" spans="1:19" x14ac:dyDescent="0.25">
      <c r="F69" s="5"/>
      <c r="H69" s="7"/>
      <c r="I69" s="7"/>
      <c r="O69" s="10"/>
      <c r="P69" s="9"/>
      <c r="Q69" s="10"/>
      <c r="S69" s="9"/>
    </row>
    <row r="70" spans="1:19" x14ac:dyDescent="0.25">
      <c r="G70" s="4"/>
      <c r="J70" s="4"/>
      <c r="L70" s="4"/>
      <c r="M70" s="4"/>
      <c r="N70" s="4"/>
      <c r="O70" s="4"/>
      <c r="P70" s="4"/>
      <c r="Q70" s="4"/>
      <c r="S70" s="9"/>
    </row>
    <row r="71" spans="1:19" x14ac:dyDescent="0.25">
      <c r="A71" s="25" t="s">
        <v>36</v>
      </c>
      <c r="B71" s="3">
        <v>1</v>
      </c>
      <c r="D71" s="4" t="s">
        <v>19</v>
      </c>
      <c r="E71" s="4">
        <v>1</v>
      </c>
      <c r="F71" s="5">
        <v>18</v>
      </c>
      <c r="G71" s="6" t="s">
        <v>10</v>
      </c>
      <c r="H71" s="7">
        <v>133.6</v>
      </c>
      <c r="I71" s="7">
        <v>40</v>
      </c>
      <c r="J71" s="6" t="s">
        <v>11</v>
      </c>
      <c r="L71" s="8">
        <f>H71*0.01*I71*0.01</f>
        <v>0.5344000000000001</v>
      </c>
      <c r="M71" s="6" t="s">
        <v>13</v>
      </c>
      <c r="N71" s="9">
        <f>L71*E71</f>
        <v>0.5344000000000001</v>
      </c>
      <c r="O71" s="6" t="s">
        <v>13</v>
      </c>
      <c r="P71" s="8">
        <f>N71*$B$71</f>
        <v>0.5344000000000001</v>
      </c>
      <c r="Q71" s="6" t="s">
        <v>13</v>
      </c>
    </row>
    <row r="72" spans="1:19" x14ac:dyDescent="0.25">
      <c r="D72" s="4" t="s">
        <v>27</v>
      </c>
      <c r="E72" s="4">
        <v>1</v>
      </c>
      <c r="F72" s="5">
        <v>18</v>
      </c>
      <c r="G72" s="6" t="s">
        <v>10</v>
      </c>
      <c r="H72" s="7">
        <v>133.6</v>
      </c>
      <c r="I72" s="7">
        <v>38.1</v>
      </c>
      <c r="J72" s="6" t="s">
        <v>11</v>
      </c>
      <c r="L72" s="8">
        <f>H72*0.01*I72*0.01</f>
        <v>0.50901600000000002</v>
      </c>
      <c r="M72" s="6" t="s">
        <v>13</v>
      </c>
      <c r="N72" s="9">
        <f>L72*E72</f>
        <v>0.50901600000000002</v>
      </c>
      <c r="O72" s="6" t="s">
        <v>13</v>
      </c>
      <c r="P72" s="8">
        <f>N72*$B$71</f>
        <v>0.50901600000000002</v>
      </c>
      <c r="Q72" s="6" t="s">
        <v>13</v>
      </c>
    </row>
    <row r="73" spans="1:19" x14ac:dyDescent="0.25">
      <c r="D73" s="4" t="s">
        <v>37</v>
      </c>
      <c r="E73" s="4">
        <v>2</v>
      </c>
      <c r="F73" s="5">
        <v>18</v>
      </c>
      <c r="G73" s="6" t="s">
        <v>10</v>
      </c>
      <c r="H73" s="7">
        <v>133.6</v>
      </c>
      <c r="I73" s="7">
        <v>10</v>
      </c>
      <c r="J73" s="6" t="s">
        <v>11</v>
      </c>
      <c r="L73" s="8">
        <f>H73*0.01*I73*0.01</f>
        <v>0.13360000000000002</v>
      </c>
      <c r="M73" s="6" t="s">
        <v>13</v>
      </c>
      <c r="N73" s="9">
        <f>L73*E73</f>
        <v>0.26720000000000005</v>
      </c>
      <c r="O73" s="6" t="s">
        <v>13</v>
      </c>
      <c r="P73" s="8">
        <f>N73*$B$71</f>
        <v>0.26720000000000005</v>
      </c>
      <c r="Q73" s="6" t="s">
        <v>13</v>
      </c>
    </row>
    <row r="74" spans="1:19" x14ac:dyDescent="0.25">
      <c r="D74" s="4" t="s">
        <v>38</v>
      </c>
      <c r="E74" s="4">
        <v>4</v>
      </c>
      <c r="F74" s="5">
        <v>18</v>
      </c>
      <c r="G74" s="6" t="s">
        <v>10</v>
      </c>
      <c r="H74" s="7">
        <v>34.5</v>
      </c>
      <c r="I74" s="7">
        <v>10</v>
      </c>
      <c r="J74" s="6" t="s">
        <v>11</v>
      </c>
      <c r="L74" s="8">
        <f>H74*0.01*I74*0.01</f>
        <v>3.4500000000000003E-2</v>
      </c>
      <c r="M74" s="6" t="s">
        <v>13</v>
      </c>
      <c r="N74" s="9">
        <f>L74*E74</f>
        <v>0.13800000000000001</v>
      </c>
      <c r="O74" s="6" t="s">
        <v>13</v>
      </c>
      <c r="P74" s="8">
        <f>N74*$B$71</f>
        <v>0.13800000000000001</v>
      </c>
      <c r="Q74" s="6" t="s">
        <v>13</v>
      </c>
    </row>
    <row r="75" spans="1:19" x14ac:dyDescent="0.25">
      <c r="D75" s="4" t="s">
        <v>12</v>
      </c>
      <c r="E75" s="4">
        <v>3</v>
      </c>
      <c r="F75" s="5">
        <v>100</v>
      </c>
      <c r="G75" s="6" t="s">
        <v>10</v>
      </c>
      <c r="H75" s="7">
        <v>34.5</v>
      </c>
      <c r="I75" s="7">
        <v>41.5</v>
      </c>
      <c r="J75" s="6" t="s">
        <v>11</v>
      </c>
      <c r="L75" s="8">
        <f>H75*0.01*I75*0.01</f>
        <v>0.14317500000000002</v>
      </c>
      <c r="M75" s="6" t="s">
        <v>13</v>
      </c>
      <c r="N75" s="9">
        <f>L75*E75</f>
        <v>0.42952500000000005</v>
      </c>
      <c r="O75" s="6" t="s">
        <v>13</v>
      </c>
      <c r="P75" s="8">
        <f>N75*$B$71</f>
        <v>0.42952500000000005</v>
      </c>
      <c r="Q75" s="6" t="s">
        <v>13</v>
      </c>
    </row>
    <row r="76" spans="1:19" x14ac:dyDescent="0.25">
      <c r="A76" s="4"/>
      <c r="F76" s="5"/>
      <c r="H76" s="7"/>
      <c r="I76" s="7"/>
      <c r="O76" s="10"/>
      <c r="P76" s="9"/>
      <c r="Q76" s="10"/>
    </row>
    <row r="77" spans="1:19" x14ac:dyDescent="0.25">
      <c r="A77" s="27" t="s">
        <v>21</v>
      </c>
      <c r="O77" s="10"/>
      <c r="P77" s="9"/>
      <c r="Q77" s="10"/>
    </row>
    <row r="78" spans="1:19" x14ac:dyDescent="0.25">
      <c r="A78" s="28" t="s">
        <v>22</v>
      </c>
      <c r="B78" s="3">
        <v>1</v>
      </c>
      <c r="D78" s="4" t="s">
        <v>18</v>
      </c>
      <c r="E78" s="4">
        <v>1</v>
      </c>
      <c r="F78" s="6" t="s">
        <v>42</v>
      </c>
      <c r="G78" s="6" t="s">
        <v>10</v>
      </c>
      <c r="H78" s="7">
        <v>267.2</v>
      </c>
      <c r="I78" s="7"/>
      <c r="L78" s="8">
        <f>H78*0.01</f>
        <v>2.6720000000000002</v>
      </c>
      <c r="M78" s="6" t="s">
        <v>41</v>
      </c>
      <c r="N78" s="9">
        <f>L78*E78</f>
        <v>2.6720000000000002</v>
      </c>
      <c r="O78" s="6" t="s">
        <v>41</v>
      </c>
      <c r="P78" s="8">
        <f>N78*$B$78</f>
        <v>2.6720000000000002</v>
      </c>
      <c r="Q78" s="6" t="s">
        <v>41</v>
      </c>
    </row>
    <row r="79" spans="1:19" x14ac:dyDescent="0.25">
      <c r="A79" s="27"/>
      <c r="F79" s="7"/>
      <c r="H79" s="7"/>
      <c r="I79" s="7"/>
    </row>
    <row r="80" spans="1:19" x14ac:dyDescent="0.25">
      <c r="A80" s="27" t="s">
        <v>23</v>
      </c>
      <c r="F80" s="7"/>
      <c r="H80" s="7"/>
      <c r="I80" s="7"/>
      <c r="P80" s="9"/>
    </row>
    <row r="81" spans="1:17" x14ac:dyDescent="0.25">
      <c r="A81" s="29" t="s">
        <v>47</v>
      </c>
      <c r="B81" s="3">
        <v>1</v>
      </c>
      <c r="D81" s="4" t="s">
        <v>40</v>
      </c>
      <c r="E81" s="4">
        <v>2</v>
      </c>
      <c r="F81" s="7">
        <v>12</v>
      </c>
      <c r="G81" s="6" t="s">
        <v>10</v>
      </c>
      <c r="H81" s="7">
        <v>133.6</v>
      </c>
      <c r="I81" s="7">
        <v>16.600000000000001</v>
      </c>
      <c r="J81" s="6" t="s">
        <v>11</v>
      </c>
      <c r="L81" s="8">
        <f>H81*0.01*I81*0.01</f>
        <v>0.22177600000000003</v>
      </c>
      <c r="M81" s="6" t="s">
        <v>13</v>
      </c>
      <c r="N81" s="9">
        <f>L81*E81</f>
        <v>0.44355200000000006</v>
      </c>
      <c r="O81" s="6" t="s">
        <v>13</v>
      </c>
      <c r="P81" s="9">
        <f>N81*B81</f>
        <v>0.44355200000000006</v>
      </c>
      <c r="Q81" s="6" t="s">
        <v>13</v>
      </c>
    </row>
    <row r="82" spans="1:17" x14ac:dyDescent="0.25">
      <c r="A82" s="30" t="s">
        <v>48</v>
      </c>
      <c r="B82" s="3">
        <v>1</v>
      </c>
      <c r="D82" s="4" t="s">
        <v>44</v>
      </c>
      <c r="E82" s="35">
        <v>1</v>
      </c>
      <c r="F82" s="7">
        <v>12</v>
      </c>
      <c r="G82" s="6" t="s">
        <v>10</v>
      </c>
      <c r="H82" s="7">
        <v>161.19999999999999</v>
      </c>
      <c r="I82" s="7">
        <v>16.600000000000001</v>
      </c>
      <c r="J82" s="6" t="s">
        <v>11</v>
      </c>
      <c r="L82" s="8">
        <f>H82*0.01*I82*0.01</f>
        <v>0.267592</v>
      </c>
      <c r="M82" s="6" t="s">
        <v>13</v>
      </c>
      <c r="N82" s="9">
        <f>L82*E82</f>
        <v>0.267592</v>
      </c>
      <c r="O82" s="6" t="s">
        <v>13</v>
      </c>
      <c r="P82" s="9">
        <f>N82*$B$82</f>
        <v>0.267592</v>
      </c>
      <c r="Q82" s="6" t="s">
        <v>13</v>
      </c>
    </row>
    <row r="83" spans="1:17" x14ac:dyDescent="0.25">
      <c r="A83" s="30"/>
      <c r="D83" s="4" t="s">
        <v>44</v>
      </c>
      <c r="E83" s="35">
        <v>0</v>
      </c>
      <c r="F83" s="7">
        <v>12</v>
      </c>
      <c r="G83" s="6" t="s">
        <v>10</v>
      </c>
      <c r="H83" s="7">
        <v>160</v>
      </c>
      <c r="I83" s="7">
        <v>16.600000000000001</v>
      </c>
      <c r="J83" s="6" t="s">
        <v>11</v>
      </c>
      <c r="L83" s="8">
        <f>H83*0.01*I83*0.01</f>
        <v>0.2656</v>
      </c>
      <c r="M83" s="6" t="s">
        <v>13</v>
      </c>
      <c r="N83" s="9">
        <f>L83*E83</f>
        <v>0</v>
      </c>
      <c r="O83" s="6" t="s">
        <v>13</v>
      </c>
      <c r="P83" s="9">
        <f>N83*$B$82</f>
        <v>0</v>
      </c>
      <c r="Q83" s="6" t="s">
        <v>13</v>
      </c>
    </row>
    <row r="84" spans="1:17" x14ac:dyDescent="0.25">
      <c r="A84" s="31"/>
      <c r="G84" s="4"/>
      <c r="J84" s="4"/>
      <c r="L84" s="4"/>
      <c r="M84" s="4"/>
      <c r="N84" s="4"/>
      <c r="O84" s="4"/>
      <c r="P84" s="4"/>
      <c r="Q84" s="4"/>
    </row>
    <row r="85" spans="1:17" x14ac:dyDescent="0.25">
      <c r="A85" s="32" t="s">
        <v>49</v>
      </c>
      <c r="B85" s="3">
        <v>1</v>
      </c>
      <c r="D85" s="4" t="s">
        <v>40</v>
      </c>
      <c r="E85" s="4">
        <v>2</v>
      </c>
      <c r="F85" s="7">
        <v>12</v>
      </c>
      <c r="G85" s="6" t="s">
        <v>10</v>
      </c>
      <c r="H85" s="7">
        <v>133.6</v>
      </c>
      <c r="I85" s="7">
        <v>9.8000000000000007</v>
      </c>
      <c r="J85" s="6" t="s">
        <v>11</v>
      </c>
      <c r="L85" s="8">
        <f>H85*0.01*I85*0.01</f>
        <v>0.13092800000000002</v>
      </c>
      <c r="M85" s="6" t="s">
        <v>13</v>
      </c>
      <c r="N85" s="9">
        <f>L85*E85</f>
        <v>0.26185600000000003</v>
      </c>
      <c r="O85" s="6" t="s">
        <v>13</v>
      </c>
      <c r="P85" s="9">
        <f>N85*B85</f>
        <v>0.26185600000000003</v>
      </c>
      <c r="Q85" s="6" t="s">
        <v>13</v>
      </c>
    </row>
    <row r="86" spans="1:17" x14ac:dyDescent="0.25">
      <c r="A86" s="33" t="s">
        <v>56</v>
      </c>
      <c r="B86" s="3">
        <v>1</v>
      </c>
      <c r="D86" s="4" t="s">
        <v>44</v>
      </c>
      <c r="E86" s="35">
        <v>1</v>
      </c>
      <c r="F86" s="7">
        <v>12</v>
      </c>
      <c r="G86" s="6" t="s">
        <v>10</v>
      </c>
      <c r="H86" s="7">
        <v>161.19999999999999</v>
      </c>
      <c r="I86" s="7">
        <v>9.8000000000000007</v>
      </c>
      <c r="J86" s="6" t="s">
        <v>11</v>
      </c>
      <c r="L86" s="8">
        <f>H86*0.01*I86*0.01</f>
        <v>0.15797600000000001</v>
      </c>
      <c r="M86" s="6" t="s">
        <v>13</v>
      </c>
      <c r="N86" s="9">
        <f>L86*E86</f>
        <v>0.15797600000000001</v>
      </c>
      <c r="O86" s="6" t="s">
        <v>13</v>
      </c>
      <c r="P86" s="9">
        <f>N86*$B$86</f>
        <v>0.15797600000000001</v>
      </c>
      <c r="Q86" s="6" t="s">
        <v>13</v>
      </c>
    </row>
    <row r="87" spans="1:17" x14ac:dyDescent="0.25">
      <c r="A87" s="33"/>
      <c r="D87" s="4" t="s">
        <v>44</v>
      </c>
      <c r="E87" s="35">
        <v>0</v>
      </c>
      <c r="F87" s="7">
        <v>12</v>
      </c>
      <c r="G87" s="6" t="s">
        <v>10</v>
      </c>
      <c r="H87" s="7">
        <v>160</v>
      </c>
      <c r="I87" s="7">
        <v>9.8000000000000007</v>
      </c>
      <c r="J87" s="6" t="s">
        <v>11</v>
      </c>
      <c r="L87" s="8">
        <f>H87*0.01*I87*0.01</f>
        <v>0.15680000000000002</v>
      </c>
      <c r="M87" s="6" t="s">
        <v>13</v>
      </c>
      <c r="N87" s="9">
        <f>L87*E87</f>
        <v>0</v>
      </c>
      <c r="O87" s="6" t="s">
        <v>13</v>
      </c>
      <c r="P87" s="9">
        <f>N87*$B$86</f>
        <v>0</v>
      </c>
      <c r="Q87" s="6" t="s">
        <v>13</v>
      </c>
    </row>
    <row r="88" spans="1:17" x14ac:dyDescent="0.25">
      <c r="A88" s="31"/>
      <c r="G88" s="4"/>
      <c r="J88" s="4"/>
      <c r="L88" s="4"/>
      <c r="M88" s="4"/>
      <c r="N88" s="4"/>
      <c r="O88" s="4"/>
      <c r="P88" s="4"/>
      <c r="Q88" s="4"/>
    </row>
    <row r="89" spans="1:17" x14ac:dyDescent="0.25">
      <c r="A89" s="34" t="s">
        <v>24</v>
      </c>
      <c r="B89" s="3">
        <v>1</v>
      </c>
      <c r="D89" s="4" t="s">
        <v>30</v>
      </c>
      <c r="E89" s="4">
        <v>1</v>
      </c>
      <c r="F89" s="7">
        <v>12</v>
      </c>
      <c r="G89" s="6" t="s">
        <v>10</v>
      </c>
      <c r="H89" s="7">
        <v>224</v>
      </c>
      <c r="I89" s="7">
        <v>16.600000000000001</v>
      </c>
      <c r="J89" s="6" t="s">
        <v>11</v>
      </c>
      <c r="L89" s="8">
        <f>H89*0.01*I89*0.01</f>
        <v>0.37184000000000006</v>
      </c>
      <c r="M89" s="6" t="s">
        <v>13</v>
      </c>
      <c r="N89" s="9">
        <f>L89*E89</f>
        <v>0.37184000000000006</v>
      </c>
      <c r="O89" s="6" t="s">
        <v>13</v>
      </c>
      <c r="P89" s="9">
        <f>N89*B89</f>
        <v>0.37184000000000006</v>
      </c>
      <c r="Q89" s="6" t="s">
        <v>13</v>
      </c>
    </row>
    <row r="90" spans="1:17" x14ac:dyDescent="0.25">
      <c r="A90" s="4"/>
      <c r="F90" s="7"/>
      <c r="H90" s="7"/>
      <c r="I90" s="7"/>
    </row>
    <row r="91" spans="1:17" x14ac:dyDescent="0.25">
      <c r="P91" s="9"/>
    </row>
    <row r="92" spans="1:17" x14ac:dyDescent="0.25">
      <c r="G92" s="4"/>
      <c r="J92" s="4"/>
      <c r="L92" s="4"/>
      <c r="M92" s="4"/>
      <c r="N92" s="4"/>
      <c r="O92" s="4"/>
      <c r="P92" s="4"/>
      <c r="Q92" s="4"/>
    </row>
    <row r="93" spans="1:17" x14ac:dyDescent="0.25">
      <c r="A93" s="4"/>
      <c r="G93" s="4"/>
      <c r="J93" s="4"/>
      <c r="L93" s="4"/>
      <c r="M93" s="4"/>
      <c r="N93" s="4"/>
      <c r="O93" s="4"/>
      <c r="P93" s="4"/>
      <c r="Q93" s="4"/>
    </row>
    <row r="94" spans="1:17" x14ac:dyDescent="0.25">
      <c r="A94" s="4"/>
      <c r="G94" s="4"/>
      <c r="J94" s="4"/>
      <c r="L94" s="4"/>
      <c r="M94" s="4"/>
      <c r="N94" s="4"/>
      <c r="O94" s="4"/>
      <c r="P94" s="4"/>
      <c r="Q94" s="4"/>
    </row>
    <row r="95" spans="1:17" x14ac:dyDescent="0.25">
      <c r="A95" s="11" t="s">
        <v>16</v>
      </c>
      <c r="D95" s="11" t="s">
        <v>9</v>
      </c>
      <c r="E95" s="3"/>
      <c r="F95" s="14">
        <v>12</v>
      </c>
      <c r="G95" s="15" t="s">
        <v>10</v>
      </c>
      <c r="H95" s="7"/>
      <c r="I95" s="7"/>
      <c r="N95" s="37">
        <f>SUM(N81:N89)</f>
        <v>1.5028160000000002</v>
      </c>
      <c r="O95" s="38" t="s">
        <v>13</v>
      </c>
      <c r="P95" s="18">
        <f>SUM(P81:P89)</f>
        <v>1.5028160000000002</v>
      </c>
      <c r="Q95" s="16" t="s">
        <v>13</v>
      </c>
    </row>
    <row r="96" spans="1:17" x14ac:dyDescent="0.25">
      <c r="D96" s="11" t="s">
        <v>9</v>
      </c>
      <c r="E96" s="3"/>
      <c r="F96" s="12">
        <v>18</v>
      </c>
      <c r="G96" s="13" t="s">
        <v>10</v>
      </c>
      <c r="H96" s="7"/>
      <c r="I96" s="7"/>
      <c r="N96" s="37">
        <f>SUM(N2:N5,N11:N14,N19:N22,N28:N31,N33,N38:N41,N46:N50,N55:N59,N63:N66,N71:N74)</f>
        <v>25.112464000000003</v>
      </c>
      <c r="O96" s="38" t="s">
        <v>13</v>
      </c>
      <c r="P96" s="18">
        <f>SUM(P2:P5,P11:P14,P19:P22,P28:P31,P33,P38:P41,P46:P50,P55:P59,P63:P66,P71:P74)</f>
        <v>25.112464000000003</v>
      </c>
      <c r="Q96" s="16" t="s">
        <v>13</v>
      </c>
    </row>
    <row r="97" spans="4:17" x14ac:dyDescent="0.25">
      <c r="D97" s="11" t="s">
        <v>18</v>
      </c>
      <c r="E97" s="3"/>
      <c r="F97" s="14">
        <v>38</v>
      </c>
      <c r="G97" s="15" t="s">
        <v>10</v>
      </c>
      <c r="I97" s="17">
        <v>50</v>
      </c>
      <c r="J97" s="16" t="s">
        <v>10</v>
      </c>
      <c r="N97" s="37">
        <f>SUM(N32,N34,N42)</f>
        <v>2.4250000000000003</v>
      </c>
      <c r="O97" s="38" t="s">
        <v>41</v>
      </c>
      <c r="P97" s="18">
        <f>SUM(P32,P34,P42)</f>
        <v>2.4250000000000003</v>
      </c>
      <c r="Q97" s="16" t="s">
        <v>41</v>
      </c>
    </row>
    <row r="98" spans="4:17" x14ac:dyDescent="0.25">
      <c r="D98" s="11" t="s">
        <v>18</v>
      </c>
      <c r="E98" s="3"/>
      <c r="F98" s="14">
        <v>38</v>
      </c>
      <c r="G98" s="15" t="s">
        <v>10</v>
      </c>
      <c r="I98" s="17">
        <v>100</v>
      </c>
      <c r="J98" s="16" t="s">
        <v>10</v>
      </c>
      <c r="N98" s="37">
        <f>SUM(N6,N23,N51,N67,N78)</f>
        <v>8.343</v>
      </c>
      <c r="O98" s="38" t="s">
        <v>41</v>
      </c>
      <c r="P98" s="18">
        <f>SUM(P6,P23,P51,P67,P78)</f>
        <v>8.343</v>
      </c>
      <c r="Q98" s="16" t="s">
        <v>41</v>
      </c>
    </row>
    <row r="99" spans="4:17" x14ac:dyDescent="0.25">
      <c r="D99" s="11" t="s">
        <v>12</v>
      </c>
      <c r="E99" s="3"/>
      <c r="F99" s="14">
        <v>50</v>
      </c>
      <c r="G99" s="15" t="s">
        <v>10</v>
      </c>
      <c r="H99" s="7"/>
      <c r="I99" s="7"/>
      <c r="N99" s="37">
        <f>SUM(N35,N43)</f>
        <v>1.352673</v>
      </c>
      <c r="O99" s="38" t="s">
        <v>13</v>
      </c>
      <c r="P99" s="18">
        <f>SUM(P35,P43)</f>
        <v>1.352673</v>
      </c>
      <c r="Q99" s="16" t="s">
        <v>13</v>
      </c>
    </row>
    <row r="100" spans="4:17" x14ac:dyDescent="0.25">
      <c r="D100" s="11"/>
      <c r="E100" s="3"/>
      <c r="F100" s="14">
        <v>100</v>
      </c>
      <c r="G100" s="15" t="s">
        <v>10</v>
      </c>
      <c r="H100" s="7"/>
      <c r="I100" s="7"/>
      <c r="N100" s="37">
        <f>SUM(N7,N15,N24,N52,N60,N68,N75)</f>
        <v>7.6171959999999999</v>
      </c>
      <c r="O100" s="38" t="s">
        <v>13</v>
      </c>
      <c r="P100" s="18">
        <f>SUM(P7,P15,P24,P52,P60,P68,P75)</f>
        <v>7.6171959999999999</v>
      </c>
      <c r="Q100" s="16" t="s">
        <v>13</v>
      </c>
    </row>
    <row r="102" spans="4:17" x14ac:dyDescent="0.25">
      <c r="F102" s="7"/>
      <c r="H102" s="7"/>
      <c r="I102" s="7"/>
    </row>
    <row r="105" spans="4:17" x14ac:dyDescent="0.25">
      <c r="L105" s="8">
        <f>2.5*0.675</f>
        <v>1.6875</v>
      </c>
    </row>
    <row r="106" spans="4:17" x14ac:dyDescent="0.25">
      <c r="L106" s="8">
        <f>30/L105</f>
        <v>17.777777777777779</v>
      </c>
    </row>
  </sheetData>
  <mergeCells count="3">
    <mergeCell ref="A11:A12"/>
    <mergeCell ref="A19:A20"/>
    <mergeCell ref="A38:A3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workbookViewId="0"/>
  </sheetViews>
  <sheetFormatPr baseColWidth="10" defaultColWidth="23.85546875" defaultRowHeight="12" customHeight="1" x14ac:dyDescent="0.25"/>
  <cols>
    <col min="2" max="2" width="22" customWidth="1"/>
    <col min="3" max="3" width="9.140625" customWidth="1"/>
    <col min="4" max="4" width="10.85546875" customWidth="1"/>
    <col min="5" max="5" width="6.42578125" customWidth="1"/>
    <col min="6" max="6" width="12.42578125" customWidth="1"/>
    <col min="7" max="7" width="13" customWidth="1"/>
    <col min="8" max="8" width="5.5703125" customWidth="1"/>
  </cols>
  <sheetData>
    <row r="1" spans="1:8" ht="12" customHeight="1" x14ac:dyDescent="0.25">
      <c r="A1" s="1" t="s">
        <v>46</v>
      </c>
      <c r="B1" s="1" t="s">
        <v>3</v>
      </c>
      <c r="C1" s="1" t="s">
        <v>4</v>
      </c>
      <c r="D1" s="1" t="s">
        <v>5</v>
      </c>
      <c r="E1" s="1" t="s">
        <v>8</v>
      </c>
      <c r="F1" s="1" t="s">
        <v>6</v>
      </c>
      <c r="G1" s="1" t="s">
        <v>7</v>
      </c>
      <c r="H1" s="1" t="s">
        <v>8</v>
      </c>
    </row>
    <row r="2" spans="1:8" ht="12" customHeight="1" x14ac:dyDescent="0.25">
      <c r="A2" s="34" t="s">
        <v>24</v>
      </c>
      <c r="B2" s="4" t="s">
        <v>30</v>
      </c>
      <c r="C2" s="4">
        <v>1</v>
      </c>
      <c r="D2" s="7">
        <v>12</v>
      </c>
      <c r="E2" s="6" t="s">
        <v>10</v>
      </c>
      <c r="F2" s="7">
        <v>224</v>
      </c>
      <c r="G2" s="7">
        <v>16.600000000000001</v>
      </c>
      <c r="H2" s="6" t="s">
        <v>11</v>
      </c>
    </row>
    <row r="3" spans="1:8" ht="12" customHeight="1" x14ac:dyDescent="0.25">
      <c r="A3" s="30" t="s">
        <v>48</v>
      </c>
      <c r="B3" s="4" t="s">
        <v>44</v>
      </c>
      <c r="C3" s="35">
        <v>1</v>
      </c>
      <c r="D3" s="7">
        <v>12</v>
      </c>
      <c r="E3" s="6" t="s">
        <v>10</v>
      </c>
      <c r="F3" s="7">
        <v>161.19999999999999</v>
      </c>
      <c r="G3" s="7">
        <v>16.600000000000001</v>
      </c>
      <c r="H3" s="6" t="s">
        <v>11</v>
      </c>
    </row>
    <row r="4" spans="1:8" ht="12" customHeight="1" x14ac:dyDescent="0.25">
      <c r="A4" s="33" t="s">
        <v>56</v>
      </c>
      <c r="B4" s="4" t="s">
        <v>44</v>
      </c>
      <c r="C4" s="35">
        <v>1</v>
      </c>
      <c r="D4" s="7">
        <v>12</v>
      </c>
      <c r="E4" s="6" t="s">
        <v>10</v>
      </c>
      <c r="F4" s="7">
        <v>161.19999999999999</v>
      </c>
      <c r="G4" s="7">
        <v>9.8000000000000007</v>
      </c>
      <c r="H4" s="6" t="s">
        <v>11</v>
      </c>
    </row>
    <row r="5" spans="1:8" ht="12" customHeight="1" x14ac:dyDescent="0.25">
      <c r="A5" s="29" t="s">
        <v>47</v>
      </c>
      <c r="B5" s="4" t="s">
        <v>40</v>
      </c>
      <c r="C5" s="4">
        <v>2</v>
      </c>
      <c r="D5" s="7">
        <v>12</v>
      </c>
      <c r="E5" s="6" t="s">
        <v>10</v>
      </c>
      <c r="F5" s="7">
        <v>133.6</v>
      </c>
      <c r="G5" s="7">
        <v>16.600000000000001</v>
      </c>
      <c r="H5" s="6" t="s">
        <v>11</v>
      </c>
    </row>
    <row r="6" spans="1:8" ht="12" customHeight="1" x14ac:dyDescent="0.25">
      <c r="A6" s="32" t="s">
        <v>49</v>
      </c>
      <c r="B6" s="4" t="s">
        <v>40</v>
      </c>
      <c r="C6" s="4">
        <v>2</v>
      </c>
      <c r="D6" s="7">
        <v>12</v>
      </c>
      <c r="E6" s="6" t="s">
        <v>10</v>
      </c>
      <c r="F6" s="7">
        <v>133.6</v>
      </c>
      <c r="G6" s="7">
        <v>9.8000000000000007</v>
      </c>
      <c r="H6" s="6" t="s">
        <v>11</v>
      </c>
    </row>
    <row r="7" spans="1:8" ht="12" customHeight="1" x14ac:dyDescent="0.25">
      <c r="A7" s="27"/>
      <c r="B7" s="4"/>
      <c r="C7" s="4"/>
      <c r="D7" s="7"/>
      <c r="E7" s="6"/>
      <c r="F7" s="7"/>
      <c r="G7" s="7"/>
      <c r="H7" s="6"/>
    </row>
    <row r="8" spans="1:8" ht="12" customHeight="1" x14ac:dyDescent="0.25">
      <c r="A8" s="19" t="s">
        <v>2</v>
      </c>
      <c r="B8" s="4" t="s">
        <v>25</v>
      </c>
      <c r="C8" s="4">
        <v>1</v>
      </c>
      <c r="D8" s="5">
        <v>18</v>
      </c>
      <c r="E8" s="6" t="s">
        <v>10</v>
      </c>
      <c r="F8" s="7">
        <v>230</v>
      </c>
      <c r="G8" s="7">
        <v>80</v>
      </c>
      <c r="H8" s="6" t="s">
        <v>11</v>
      </c>
    </row>
    <row r="9" spans="1:8" ht="12" customHeight="1" x14ac:dyDescent="0.25">
      <c r="A9" s="19" t="s">
        <v>2</v>
      </c>
      <c r="B9" s="4" t="s">
        <v>26</v>
      </c>
      <c r="C9" s="4">
        <v>1</v>
      </c>
      <c r="D9" s="5">
        <v>18</v>
      </c>
      <c r="E9" s="6" t="s">
        <v>10</v>
      </c>
      <c r="F9" s="7">
        <v>230</v>
      </c>
      <c r="G9" s="7">
        <v>80</v>
      </c>
      <c r="H9" s="6" t="s">
        <v>11</v>
      </c>
    </row>
    <row r="10" spans="1:8" ht="12" customHeight="1" x14ac:dyDescent="0.25">
      <c r="A10" s="39" t="s">
        <v>50</v>
      </c>
      <c r="B10" s="4" t="s">
        <v>25</v>
      </c>
      <c r="C10" s="4">
        <v>1</v>
      </c>
      <c r="D10" s="5">
        <v>18</v>
      </c>
      <c r="E10" s="6" t="s">
        <v>10</v>
      </c>
      <c r="F10" s="7">
        <v>230</v>
      </c>
      <c r="G10" s="7">
        <v>80</v>
      </c>
      <c r="H10" s="6" t="s">
        <v>11</v>
      </c>
    </row>
    <row r="11" spans="1:8" ht="12" customHeight="1" x14ac:dyDescent="0.25">
      <c r="A11" s="39" t="s">
        <v>50</v>
      </c>
      <c r="B11" s="4" t="s">
        <v>26</v>
      </c>
      <c r="C11" s="4">
        <v>1</v>
      </c>
      <c r="D11" s="5">
        <v>18</v>
      </c>
      <c r="E11" s="6" t="s">
        <v>10</v>
      </c>
      <c r="F11" s="7">
        <v>230</v>
      </c>
      <c r="G11" s="7">
        <v>80</v>
      </c>
      <c r="H11" s="6" t="s">
        <v>11</v>
      </c>
    </row>
    <row r="12" spans="1:8" ht="12" customHeight="1" x14ac:dyDescent="0.25">
      <c r="A12" s="26" t="s">
        <v>51</v>
      </c>
      <c r="B12" s="4" t="s">
        <v>25</v>
      </c>
      <c r="C12" s="4">
        <v>1</v>
      </c>
      <c r="D12" s="5">
        <v>18</v>
      </c>
      <c r="E12" s="6" t="s">
        <v>10</v>
      </c>
      <c r="F12" s="7">
        <v>230</v>
      </c>
      <c r="G12" s="7">
        <v>80</v>
      </c>
      <c r="H12" s="6" t="s">
        <v>11</v>
      </c>
    </row>
    <row r="13" spans="1:8" ht="12" customHeight="1" x14ac:dyDescent="0.25">
      <c r="A13" s="26" t="s">
        <v>51</v>
      </c>
      <c r="B13" s="4" t="s">
        <v>26</v>
      </c>
      <c r="C13" s="4">
        <v>1</v>
      </c>
      <c r="D13" s="5">
        <v>18</v>
      </c>
      <c r="E13" s="6" t="s">
        <v>10</v>
      </c>
      <c r="F13" s="7">
        <v>230</v>
      </c>
      <c r="G13" s="7">
        <v>80</v>
      </c>
      <c r="H13" s="6" t="s">
        <v>11</v>
      </c>
    </row>
    <row r="14" spans="1:8" ht="12" customHeight="1" x14ac:dyDescent="0.25">
      <c r="A14" s="19" t="s">
        <v>2</v>
      </c>
      <c r="B14" s="4" t="s">
        <v>30</v>
      </c>
      <c r="C14" s="4">
        <v>2</v>
      </c>
      <c r="D14" s="5">
        <v>18</v>
      </c>
      <c r="E14" s="6" t="s">
        <v>10</v>
      </c>
      <c r="F14" s="7">
        <v>226.4</v>
      </c>
      <c r="G14" s="7">
        <v>10</v>
      </c>
      <c r="H14" s="6" t="s">
        <v>11</v>
      </c>
    </row>
    <row r="15" spans="1:8" ht="12" customHeight="1" x14ac:dyDescent="0.25">
      <c r="A15" s="39" t="s">
        <v>50</v>
      </c>
      <c r="B15" s="4" t="s">
        <v>30</v>
      </c>
      <c r="C15" s="4">
        <v>3</v>
      </c>
      <c r="D15" s="5">
        <v>18</v>
      </c>
      <c r="E15" s="6" t="s">
        <v>10</v>
      </c>
      <c r="F15" s="7">
        <v>226.4</v>
      </c>
      <c r="G15" s="7">
        <v>10</v>
      </c>
      <c r="H15" s="6" t="s">
        <v>11</v>
      </c>
    </row>
    <row r="16" spans="1:8" ht="12" customHeight="1" x14ac:dyDescent="0.25">
      <c r="A16" s="26" t="s">
        <v>51</v>
      </c>
      <c r="B16" s="4" t="s">
        <v>30</v>
      </c>
      <c r="C16" s="4">
        <v>2</v>
      </c>
      <c r="D16" s="5">
        <v>18</v>
      </c>
      <c r="E16" s="6" t="s">
        <v>10</v>
      </c>
      <c r="F16" s="7">
        <v>226.4</v>
      </c>
      <c r="G16" s="7">
        <v>10</v>
      </c>
      <c r="H16" s="6" t="s">
        <v>11</v>
      </c>
    </row>
    <row r="17" spans="1:8" ht="12" customHeight="1" x14ac:dyDescent="0.25">
      <c r="A17" s="20" t="s">
        <v>33</v>
      </c>
      <c r="B17" s="4" t="s">
        <v>19</v>
      </c>
      <c r="C17" s="4">
        <v>1</v>
      </c>
      <c r="D17" s="5">
        <v>18</v>
      </c>
      <c r="E17" s="6" t="s">
        <v>10</v>
      </c>
      <c r="F17" s="7">
        <v>133.6</v>
      </c>
      <c r="G17" s="7">
        <v>80</v>
      </c>
      <c r="H17" s="6" t="s">
        <v>11</v>
      </c>
    </row>
    <row r="18" spans="1:8" ht="12" customHeight="1" x14ac:dyDescent="0.25">
      <c r="A18" s="20" t="s">
        <v>33</v>
      </c>
      <c r="B18" s="4" t="s">
        <v>20</v>
      </c>
      <c r="C18" s="4">
        <v>1</v>
      </c>
      <c r="D18" s="5">
        <v>18</v>
      </c>
      <c r="E18" s="6" t="s">
        <v>10</v>
      </c>
      <c r="F18" s="7">
        <v>133.6</v>
      </c>
      <c r="G18" s="7">
        <v>80</v>
      </c>
      <c r="H18" s="6" t="s">
        <v>11</v>
      </c>
    </row>
    <row r="19" spans="1:8" ht="12" customHeight="1" x14ac:dyDescent="0.25">
      <c r="A19" s="20" t="s">
        <v>33</v>
      </c>
      <c r="B19" s="4" t="s">
        <v>37</v>
      </c>
      <c r="C19" s="4">
        <v>1</v>
      </c>
      <c r="D19" s="5">
        <v>18</v>
      </c>
      <c r="E19" s="6" t="s">
        <v>10</v>
      </c>
      <c r="F19" s="7">
        <v>133.6</v>
      </c>
      <c r="G19" s="7">
        <v>5</v>
      </c>
      <c r="H19" s="6" t="s">
        <v>11</v>
      </c>
    </row>
    <row r="20" spans="1:8" ht="12" customHeight="1" x14ac:dyDescent="0.25">
      <c r="A20" s="40" t="s">
        <v>55</v>
      </c>
      <c r="B20" s="4" t="s">
        <v>19</v>
      </c>
      <c r="C20" s="4">
        <v>1</v>
      </c>
      <c r="D20" s="5">
        <v>18</v>
      </c>
      <c r="E20" s="6" t="s">
        <v>10</v>
      </c>
      <c r="F20" s="7">
        <v>133.6</v>
      </c>
      <c r="G20" s="7">
        <v>40</v>
      </c>
      <c r="H20" s="6" t="s">
        <v>11</v>
      </c>
    </row>
    <row r="21" spans="1:8" ht="12" customHeight="1" x14ac:dyDescent="0.25">
      <c r="A21" s="40" t="s">
        <v>55</v>
      </c>
      <c r="B21" s="4" t="s">
        <v>20</v>
      </c>
      <c r="C21" s="4">
        <v>1</v>
      </c>
      <c r="D21" s="5">
        <v>18</v>
      </c>
      <c r="E21" s="6" t="s">
        <v>10</v>
      </c>
      <c r="F21" s="7">
        <v>133.6</v>
      </c>
      <c r="G21" s="7">
        <v>40</v>
      </c>
      <c r="H21" s="6" t="s">
        <v>11</v>
      </c>
    </row>
    <row r="22" spans="1:8" ht="12" customHeight="1" x14ac:dyDescent="0.25">
      <c r="A22" s="40" t="s">
        <v>55</v>
      </c>
      <c r="B22" s="4" t="s">
        <v>37</v>
      </c>
      <c r="C22" s="4">
        <v>2</v>
      </c>
      <c r="D22" s="5">
        <v>18</v>
      </c>
      <c r="E22" s="6" t="s">
        <v>10</v>
      </c>
      <c r="F22" s="7">
        <v>133.6</v>
      </c>
      <c r="G22" s="7">
        <v>5</v>
      </c>
      <c r="H22" s="6" t="s">
        <v>11</v>
      </c>
    </row>
    <row r="23" spans="1:8" ht="12" customHeight="1" x14ac:dyDescent="0.25">
      <c r="A23" s="23" t="s">
        <v>34</v>
      </c>
      <c r="B23" s="4" t="s">
        <v>19</v>
      </c>
      <c r="C23" s="4">
        <v>1</v>
      </c>
      <c r="D23" s="5">
        <v>18</v>
      </c>
      <c r="E23" s="6" t="s">
        <v>10</v>
      </c>
      <c r="F23" s="7">
        <v>133.6</v>
      </c>
      <c r="G23" s="7">
        <v>80</v>
      </c>
      <c r="H23" s="6" t="s">
        <v>11</v>
      </c>
    </row>
    <row r="24" spans="1:8" ht="12" customHeight="1" x14ac:dyDescent="0.25">
      <c r="A24" s="23" t="s">
        <v>34</v>
      </c>
      <c r="B24" s="4" t="s">
        <v>27</v>
      </c>
      <c r="C24" s="4">
        <v>1</v>
      </c>
      <c r="D24" s="5">
        <v>18</v>
      </c>
      <c r="E24" s="6" t="s">
        <v>10</v>
      </c>
      <c r="F24" s="7">
        <v>133.6</v>
      </c>
      <c r="G24" s="7">
        <v>78.099999999999994</v>
      </c>
      <c r="H24" s="6" t="s">
        <v>11</v>
      </c>
    </row>
    <row r="25" spans="1:8" ht="12" customHeight="1" x14ac:dyDescent="0.25">
      <c r="A25" s="23" t="s">
        <v>34</v>
      </c>
      <c r="B25" s="4" t="s">
        <v>37</v>
      </c>
      <c r="C25" s="4">
        <v>2</v>
      </c>
      <c r="D25" s="5">
        <v>18</v>
      </c>
      <c r="E25" s="6" t="s">
        <v>10</v>
      </c>
      <c r="F25" s="7">
        <v>133.6</v>
      </c>
      <c r="G25" s="7">
        <v>10</v>
      </c>
      <c r="H25" s="6" t="s">
        <v>11</v>
      </c>
    </row>
    <row r="26" spans="1:8" ht="12" customHeight="1" x14ac:dyDescent="0.25">
      <c r="A26" s="24" t="s">
        <v>35</v>
      </c>
      <c r="B26" s="4" t="s">
        <v>19</v>
      </c>
      <c r="C26" s="4">
        <v>1</v>
      </c>
      <c r="D26" s="5">
        <v>18</v>
      </c>
      <c r="E26" s="6" t="s">
        <v>10</v>
      </c>
      <c r="F26" s="7">
        <v>133.6</v>
      </c>
      <c r="G26" s="7">
        <v>80</v>
      </c>
      <c r="H26" s="6" t="s">
        <v>11</v>
      </c>
    </row>
    <row r="27" spans="1:8" ht="12" customHeight="1" x14ac:dyDescent="0.25">
      <c r="A27" s="24" t="s">
        <v>35</v>
      </c>
      <c r="B27" s="4" t="s">
        <v>27</v>
      </c>
      <c r="C27" s="4">
        <v>1</v>
      </c>
      <c r="D27" s="5">
        <v>18</v>
      </c>
      <c r="E27" s="6" t="s">
        <v>10</v>
      </c>
      <c r="F27" s="7">
        <v>133.6</v>
      </c>
      <c r="G27" s="7">
        <v>78.099999999999994</v>
      </c>
      <c r="H27" s="6" t="s">
        <v>11</v>
      </c>
    </row>
    <row r="28" spans="1:8" ht="12" customHeight="1" x14ac:dyDescent="0.25">
      <c r="A28" s="24" t="s">
        <v>35</v>
      </c>
      <c r="B28" s="4" t="s">
        <v>37</v>
      </c>
      <c r="C28" s="4">
        <v>2</v>
      </c>
      <c r="D28" s="5">
        <v>18</v>
      </c>
      <c r="E28" s="6" t="s">
        <v>10</v>
      </c>
      <c r="F28" s="7">
        <v>133.6</v>
      </c>
      <c r="G28" s="7">
        <v>10</v>
      </c>
      <c r="H28" s="6" t="s">
        <v>11</v>
      </c>
    </row>
    <row r="29" spans="1:8" ht="12" customHeight="1" x14ac:dyDescent="0.25">
      <c r="A29" s="21" t="s">
        <v>39</v>
      </c>
      <c r="B29" s="4" t="s">
        <v>19</v>
      </c>
      <c r="C29" s="4">
        <v>1</v>
      </c>
      <c r="D29" s="5">
        <v>18</v>
      </c>
      <c r="E29" s="6" t="s">
        <v>10</v>
      </c>
      <c r="F29" s="7">
        <v>133.6</v>
      </c>
      <c r="G29" s="7">
        <v>40</v>
      </c>
      <c r="H29" s="6" t="s">
        <v>11</v>
      </c>
    </row>
    <row r="30" spans="1:8" ht="12" customHeight="1" x14ac:dyDescent="0.25">
      <c r="A30" s="21" t="s">
        <v>39</v>
      </c>
      <c r="B30" s="4" t="s">
        <v>27</v>
      </c>
      <c r="C30" s="4">
        <v>1</v>
      </c>
      <c r="D30" s="5">
        <v>18</v>
      </c>
      <c r="E30" s="6" t="s">
        <v>10</v>
      </c>
      <c r="F30" s="7">
        <v>133.6</v>
      </c>
      <c r="G30" s="7">
        <v>38.1</v>
      </c>
      <c r="H30" s="6" t="s">
        <v>11</v>
      </c>
    </row>
    <row r="31" spans="1:8" ht="12" customHeight="1" x14ac:dyDescent="0.25">
      <c r="A31" s="21" t="s">
        <v>39</v>
      </c>
      <c r="B31" s="4" t="s">
        <v>37</v>
      </c>
      <c r="C31" s="4">
        <v>2</v>
      </c>
      <c r="D31" s="5">
        <v>18</v>
      </c>
      <c r="E31" s="6" t="s">
        <v>10</v>
      </c>
      <c r="F31" s="7">
        <v>133.6</v>
      </c>
      <c r="G31" s="7">
        <v>10</v>
      </c>
      <c r="H31" s="6" t="s">
        <v>11</v>
      </c>
    </row>
    <row r="32" spans="1:8" ht="12" customHeight="1" x14ac:dyDescent="0.25">
      <c r="A32" s="25" t="s">
        <v>36</v>
      </c>
      <c r="B32" s="4" t="s">
        <v>19</v>
      </c>
      <c r="C32" s="4">
        <v>1</v>
      </c>
      <c r="D32" s="5">
        <v>18</v>
      </c>
      <c r="E32" s="6" t="s">
        <v>10</v>
      </c>
      <c r="F32" s="7">
        <v>133.6</v>
      </c>
      <c r="G32" s="7">
        <v>40</v>
      </c>
      <c r="H32" s="6" t="s">
        <v>11</v>
      </c>
    </row>
    <row r="33" spans="1:8" ht="12" customHeight="1" x14ac:dyDescent="0.25">
      <c r="A33" s="25" t="s">
        <v>36</v>
      </c>
      <c r="B33" s="4" t="s">
        <v>27</v>
      </c>
      <c r="C33" s="4">
        <v>1</v>
      </c>
      <c r="D33" s="5">
        <v>18</v>
      </c>
      <c r="E33" s="6" t="s">
        <v>10</v>
      </c>
      <c r="F33" s="7">
        <v>133.6</v>
      </c>
      <c r="G33" s="7">
        <v>38.1</v>
      </c>
      <c r="H33" s="6" t="s">
        <v>11</v>
      </c>
    </row>
    <row r="34" spans="1:8" ht="12" customHeight="1" x14ac:dyDescent="0.25">
      <c r="A34" s="25" t="s">
        <v>36</v>
      </c>
      <c r="B34" s="4" t="s">
        <v>37</v>
      </c>
      <c r="C34" s="4">
        <v>2</v>
      </c>
      <c r="D34" s="5">
        <v>18</v>
      </c>
      <c r="E34" s="6" t="s">
        <v>10</v>
      </c>
      <c r="F34" s="7">
        <v>133.6</v>
      </c>
      <c r="G34" s="7">
        <v>10</v>
      </c>
      <c r="H34" s="6" t="s">
        <v>11</v>
      </c>
    </row>
    <row r="35" spans="1:8" ht="12" customHeight="1" x14ac:dyDescent="0.25">
      <c r="A35" s="20" t="s">
        <v>33</v>
      </c>
      <c r="B35" s="4" t="s">
        <v>37</v>
      </c>
      <c r="C35" s="4">
        <v>1</v>
      </c>
      <c r="D35" s="5">
        <v>18</v>
      </c>
      <c r="E35" s="6" t="s">
        <v>10</v>
      </c>
      <c r="F35" s="7">
        <v>129.9</v>
      </c>
      <c r="G35" s="7">
        <v>5</v>
      </c>
      <c r="H35" s="6" t="s">
        <v>11</v>
      </c>
    </row>
    <row r="36" spans="1:8" ht="12" customHeight="1" x14ac:dyDescent="0.25">
      <c r="A36" s="23" t="s">
        <v>34</v>
      </c>
      <c r="B36" s="4" t="s">
        <v>37</v>
      </c>
      <c r="C36" s="4">
        <v>1</v>
      </c>
      <c r="D36" s="5">
        <v>18</v>
      </c>
      <c r="E36" s="6" t="s">
        <v>10</v>
      </c>
      <c r="F36" s="7">
        <v>129.9</v>
      </c>
      <c r="G36" s="7">
        <v>10</v>
      </c>
      <c r="H36" s="6" t="s">
        <v>11</v>
      </c>
    </row>
    <row r="37" spans="1:8" ht="12" customHeight="1" x14ac:dyDescent="0.25">
      <c r="A37" s="24" t="s">
        <v>35</v>
      </c>
      <c r="B37" s="4" t="s">
        <v>37</v>
      </c>
      <c r="C37" s="4">
        <v>1</v>
      </c>
      <c r="D37" s="5">
        <v>18</v>
      </c>
      <c r="E37" s="6" t="s">
        <v>10</v>
      </c>
      <c r="F37" s="7">
        <v>128.1</v>
      </c>
      <c r="G37" s="7">
        <v>10</v>
      </c>
      <c r="H37" s="6" t="s">
        <v>11</v>
      </c>
    </row>
    <row r="38" spans="1:8" ht="12" customHeight="1" x14ac:dyDescent="0.25">
      <c r="A38" s="39" t="s">
        <v>50</v>
      </c>
      <c r="B38" s="4" t="s">
        <v>32</v>
      </c>
      <c r="C38" s="4">
        <v>2</v>
      </c>
      <c r="D38" s="5">
        <v>18</v>
      </c>
      <c r="E38" s="6" t="s">
        <v>10</v>
      </c>
      <c r="F38" s="7">
        <v>78.099999999999994</v>
      </c>
      <c r="G38" s="7">
        <v>10</v>
      </c>
      <c r="H38" s="6" t="s">
        <v>11</v>
      </c>
    </row>
    <row r="39" spans="1:8" ht="12" customHeight="1" x14ac:dyDescent="0.25">
      <c r="A39" s="26" t="s">
        <v>51</v>
      </c>
      <c r="B39" s="4" t="s">
        <v>31</v>
      </c>
      <c r="C39" s="4">
        <v>2</v>
      </c>
      <c r="D39" s="5">
        <v>18</v>
      </c>
      <c r="E39" s="6" t="s">
        <v>10</v>
      </c>
      <c r="F39" s="7">
        <v>78.099999999999994</v>
      </c>
      <c r="G39" s="7">
        <v>10</v>
      </c>
      <c r="H39" s="6" t="s">
        <v>11</v>
      </c>
    </row>
    <row r="40" spans="1:8" ht="12" customHeight="1" x14ac:dyDescent="0.25">
      <c r="A40" s="19" t="s">
        <v>2</v>
      </c>
      <c r="B40" s="4" t="s">
        <v>31</v>
      </c>
      <c r="C40" s="4">
        <v>2</v>
      </c>
      <c r="D40" s="5">
        <v>18</v>
      </c>
      <c r="E40" s="6" t="s">
        <v>10</v>
      </c>
      <c r="F40" s="7">
        <v>76.2</v>
      </c>
      <c r="G40" s="7">
        <v>10</v>
      </c>
      <c r="H40" s="6" t="s">
        <v>11</v>
      </c>
    </row>
    <row r="41" spans="1:8" ht="12" customHeight="1" x14ac:dyDescent="0.25">
      <c r="A41" s="20" t="s">
        <v>33</v>
      </c>
      <c r="B41" s="4" t="s">
        <v>38</v>
      </c>
      <c r="C41" s="4">
        <v>3</v>
      </c>
      <c r="D41" s="5">
        <v>18</v>
      </c>
      <c r="E41" s="6" t="s">
        <v>10</v>
      </c>
      <c r="F41" s="7">
        <v>74.400000000000006</v>
      </c>
      <c r="G41" s="7">
        <v>5</v>
      </c>
      <c r="H41" s="6" t="s">
        <v>11</v>
      </c>
    </row>
    <row r="42" spans="1:8" ht="12" customHeight="1" x14ac:dyDescent="0.25">
      <c r="A42" s="23" t="s">
        <v>34</v>
      </c>
      <c r="B42" s="4" t="s">
        <v>38</v>
      </c>
      <c r="C42" s="4">
        <v>3</v>
      </c>
      <c r="D42" s="5">
        <v>18</v>
      </c>
      <c r="E42" s="6" t="s">
        <v>10</v>
      </c>
      <c r="F42" s="7">
        <v>72.599999999999994</v>
      </c>
      <c r="G42" s="7">
        <v>10</v>
      </c>
      <c r="H42" s="6" t="s">
        <v>11</v>
      </c>
    </row>
    <row r="43" spans="1:8" ht="12" customHeight="1" x14ac:dyDescent="0.25">
      <c r="A43" s="24" t="s">
        <v>35</v>
      </c>
      <c r="B43" s="4" t="s">
        <v>38</v>
      </c>
      <c r="C43" s="4">
        <v>4</v>
      </c>
      <c r="D43" s="5">
        <v>18</v>
      </c>
      <c r="E43" s="6" t="s">
        <v>10</v>
      </c>
      <c r="F43" s="7">
        <v>72.599999999999994</v>
      </c>
      <c r="G43" s="7">
        <v>10</v>
      </c>
      <c r="H43" s="6" t="s">
        <v>11</v>
      </c>
    </row>
    <row r="44" spans="1:8" ht="12" customHeight="1" x14ac:dyDescent="0.25">
      <c r="A44" s="40" t="s">
        <v>55</v>
      </c>
      <c r="B44" s="4" t="s">
        <v>38</v>
      </c>
      <c r="C44" s="4">
        <v>3</v>
      </c>
      <c r="D44" s="5">
        <v>18</v>
      </c>
      <c r="E44" s="6" t="s">
        <v>10</v>
      </c>
      <c r="F44" s="7">
        <v>34.5</v>
      </c>
      <c r="G44" s="7">
        <v>5</v>
      </c>
      <c r="H44" s="6" t="s">
        <v>11</v>
      </c>
    </row>
    <row r="45" spans="1:8" ht="12" customHeight="1" x14ac:dyDescent="0.25">
      <c r="A45" s="21" t="s">
        <v>39</v>
      </c>
      <c r="B45" s="4" t="s">
        <v>38</v>
      </c>
      <c r="C45" s="4">
        <v>3</v>
      </c>
      <c r="D45" s="5">
        <v>18</v>
      </c>
      <c r="E45" s="6" t="s">
        <v>10</v>
      </c>
      <c r="F45" s="7">
        <v>34.5</v>
      </c>
      <c r="G45" s="7">
        <v>10</v>
      </c>
      <c r="H45" s="6" t="s">
        <v>11</v>
      </c>
    </row>
    <row r="46" spans="1:8" ht="12" customHeight="1" x14ac:dyDescent="0.25">
      <c r="A46" s="25" t="s">
        <v>36</v>
      </c>
      <c r="B46" s="4" t="s">
        <v>38</v>
      </c>
      <c r="C46" s="4">
        <v>4</v>
      </c>
      <c r="D46" s="5">
        <v>18</v>
      </c>
      <c r="E46" s="6" t="s">
        <v>10</v>
      </c>
      <c r="F46" s="7">
        <v>34.5</v>
      </c>
      <c r="G46" s="7">
        <v>10</v>
      </c>
      <c r="H46" s="6" t="s">
        <v>11</v>
      </c>
    </row>
    <row r="47" spans="1:8" s="42" customFormat="1" ht="12" customHeight="1" x14ac:dyDescent="0.25">
      <c r="A47" s="3"/>
      <c r="B47" s="4"/>
      <c r="C47" s="4"/>
      <c r="D47" s="5"/>
      <c r="E47" s="6"/>
      <c r="F47" s="7"/>
      <c r="G47" s="7"/>
      <c r="H47" s="6"/>
    </row>
    <row r="48" spans="1:8" ht="12" customHeight="1" x14ac:dyDescent="0.25">
      <c r="A48" s="19" t="s">
        <v>2</v>
      </c>
      <c r="B48" s="4" t="s">
        <v>29</v>
      </c>
      <c r="C48" s="4">
        <v>1</v>
      </c>
      <c r="D48" s="5" t="s">
        <v>42</v>
      </c>
      <c r="E48" s="6" t="s">
        <v>10</v>
      </c>
      <c r="F48" s="7">
        <v>230</v>
      </c>
      <c r="G48" s="7"/>
      <c r="H48" s="6"/>
    </row>
    <row r="49" spans="1:8" ht="12" customHeight="1" x14ac:dyDescent="0.25">
      <c r="A49" s="28" t="s">
        <v>22</v>
      </c>
      <c r="B49" s="4" t="s">
        <v>18</v>
      </c>
      <c r="C49" s="4">
        <v>1</v>
      </c>
      <c r="D49" s="6" t="s">
        <v>42</v>
      </c>
      <c r="E49" s="6" t="s">
        <v>10</v>
      </c>
      <c r="F49" s="7">
        <v>267.2</v>
      </c>
      <c r="G49" s="7"/>
      <c r="H49" s="6"/>
    </row>
    <row r="50" spans="1:8" ht="12" customHeight="1" x14ac:dyDescent="0.25">
      <c r="A50" s="26" t="s">
        <v>51</v>
      </c>
      <c r="B50" s="4" t="s">
        <v>29</v>
      </c>
      <c r="C50" s="4">
        <v>1</v>
      </c>
      <c r="D50" s="5" t="s">
        <v>42</v>
      </c>
      <c r="E50" s="6" t="s">
        <v>10</v>
      </c>
      <c r="F50" s="7">
        <v>230</v>
      </c>
      <c r="G50" s="7"/>
      <c r="H50" s="6"/>
    </row>
    <row r="51" spans="1:8" ht="12" customHeight="1" x14ac:dyDescent="0.25">
      <c r="A51" s="23" t="s">
        <v>34</v>
      </c>
      <c r="B51" s="4" t="s">
        <v>38</v>
      </c>
      <c r="C51" s="4">
        <v>1</v>
      </c>
      <c r="D51" s="5" t="s">
        <v>42</v>
      </c>
      <c r="E51" s="6" t="s">
        <v>10</v>
      </c>
      <c r="F51" s="7">
        <v>72.599999999999994</v>
      </c>
      <c r="G51" s="7"/>
      <c r="H51" s="6"/>
    </row>
    <row r="52" spans="1:8" ht="12" customHeight="1" x14ac:dyDescent="0.25">
      <c r="A52" s="21" t="s">
        <v>39</v>
      </c>
      <c r="B52" s="4" t="s">
        <v>38</v>
      </c>
      <c r="C52" s="4">
        <v>1</v>
      </c>
      <c r="D52" s="5" t="s">
        <v>42</v>
      </c>
      <c r="E52" s="6" t="s">
        <v>10</v>
      </c>
      <c r="F52" s="7">
        <v>34.5</v>
      </c>
      <c r="G52" s="7"/>
      <c r="H52" s="6"/>
    </row>
    <row r="53" spans="1:8" s="42" customFormat="1" ht="12" customHeight="1" x14ac:dyDescent="0.25">
      <c r="A53" s="27"/>
      <c r="B53" s="4"/>
      <c r="C53" s="4"/>
      <c r="D53" s="6"/>
      <c r="E53" s="6"/>
      <c r="F53" s="7"/>
      <c r="G53" s="7"/>
      <c r="H53" s="6"/>
    </row>
    <row r="54" spans="1:8" ht="12" customHeight="1" x14ac:dyDescent="0.25">
      <c r="A54" s="20" t="s">
        <v>33</v>
      </c>
      <c r="B54" s="4" t="s">
        <v>37</v>
      </c>
      <c r="C54" s="4">
        <v>1</v>
      </c>
      <c r="D54" s="5" t="s">
        <v>43</v>
      </c>
      <c r="E54" s="6" t="s">
        <v>10</v>
      </c>
      <c r="F54" s="7">
        <v>133.6</v>
      </c>
      <c r="G54" s="7"/>
      <c r="H54" s="6"/>
    </row>
    <row r="55" spans="1:8" ht="12" customHeight="1" x14ac:dyDescent="0.25">
      <c r="A55" s="20" t="s">
        <v>33</v>
      </c>
      <c r="B55" s="4" t="s">
        <v>38</v>
      </c>
      <c r="C55" s="4">
        <v>1</v>
      </c>
      <c r="D55" s="5" t="s">
        <v>43</v>
      </c>
      <c r="E55" s="6" t="s">
        <v>10</v>
      </c>
      <c r="F55" s="7">
        <v>74.400000000000006</v>
      </c>
      <c r="G55" s="7"/>
      <c r="H55" s="6"/>
    </row>
    <row r="56" spans="1:8" ht="12" customHeight="1" x14ac:dyDescent="0.25">
      <c r="A56" s="40" t="s">
        <v>55</v>
      </c>
      <c r="B56" s="4" t="s">
        <v>38</v>
      </c>
      <c r="C56" s="4">
        <v>1</v>
      </c>
      <c r="D56" s="5" t="s">
        <v>43</v>
      </c>
      <c r="E56" s="6" t="s">
        <v>10</v>
      </c>
      <c r="F56" s="7">
        <v>34.5</v>
      </c>
      <c r="G56" s="7"/>
      <c r="H56" s="6"/>
    </row>
    <row r="57" spans="1:8" ht="12" customHeight="1" x14ac:dyDescent="0.25">
      <c r="A57" s="3"/>
      <c r="B57" s="4"/>
      <c r="C57" s="4"/>
      <c r="D57" s="5"/>
      <c r="E57" s="6"/>
      <c r="F57" s="7"/>
      <c r="G57" s="7"/>
      <c r="H57" s="6"/>
    </row>
    <row r="58" spans="1:8" ht="12" customHeight="1" x14ac:dyDescent="0.25">
      <c r="A58" s="3"/>
      <c r="B58" s="4"/>
      <c r="C58" s="4"/>
      <c r="D58" s="5"/>
      <c r="E58" s="6"/>
      <c r="F58" s="7"/>
      <c r="G58" s="7"/>
      <c r="H58" s="6"/>
    </row>
    <row r="59" spans="1:8" ht="12" customHeight="1" x14ac:dyDescent="0.25">
      <c r="A59" s="3"/>
      <c r="B59" s="4"/>
      <c r="C59" s="4"/>
      <c r="D59" s="5"/>
      <c r="E59" s="6"/>
      <c r="F59" s="7"/>
      <c r="G59" s="7"/>
      <c r="H59" s="6"/>
    </row>
    <row r="60" spans="1:8" ht="12" customHeight="1" x14ac:dyDescent="0.25">
      <c r="A60" s="41"/>
      <c r="B60" s="4"/>
      <c r="C60" s="4"/>
      <c r="D60" s="5"/>
      <c r="E60" s="6"/>
      <c r="F60" s="7"/>
      <c r="G60" s="7"/>
      <c r="H60" s="6"/>
    </row>
    <row r="61" spans="1:8" ht="12" customHeight="1" x14ac:dyDescent="0.25">
      <c r="A61" s="3"/>
      <c r="B61" s="4"/>
      <c r="C61" s="4"/>
      <c r="D61" s="5"/>
      <c r="E61" s="6"/>
      <c r="F61" s="7"/>
      <c r="G61" s="7"/>
      <c r="H61" s="6"/>
    </row>
    <row r="62" spans="1:8" ht="12" customHeight="1" x14ac:dyDescent="0.25">
      <c r="A62" s="4"/>
      <c r="B62" s="4"/>
      <c r="C62" s="4"/>
      <c r="D62" s="4"/>
      <c r="E62" s="4"/>
      <c r="F62" s="4"/>
      <c r="G62" s="4"/>
      <c r="H62" s="4"/>
    </row>
    <row r="63" spans="1:8" ht="12" customHeight="1" x14ac:dyDescent="0.25">
      <c r="A63" s="41"/>
      <c r="B63" s="4"/>
      <c r="C63" s="4"/>
      <c r="D63" s="5"/>
      <c r="E63" s="6"/>
      <c r="F63" s="7"/>
      <c r="G63" s="7"/>
      <c r="H63" s="6"/>
    </row>
    <row r="64" spans="1:8" ht="12" customHeight="1" x14ac:dyDescent="0.25">
      <c r="A64" s="3"/>
      <c r="B64" s="4"/>
      <c r="C64" s="4"/>
      <c r="D64" s="5"/>
      <c r="E64" s="6"/>
      <c r="F64" s="7"/>
      <c r="G64" s="7"/>
      <c r="H64" s="6"/>
    </row>
    <row r="65" spans="1:8" ht="12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2" customHeight="1" x14ac:dyDescent="0.25">
      <c r="A66" s="3"/>
      <c r="B66" s="4"/>
      <c r="C66" s="4"/>
      <c r="D66" s="5"/>
      <c r="E66" s="6"/>
      <c r="F66" s="7"/>
      <c r="G66" s="7"/>
      <c r="H66" s="6"/>
    </row>
    <row r="67" spans="1:8" ht="12" customHeight="1" x14ac:dyDescent="0.25">
      <c r="A67" s="3"/>
      <c r="B67" s="4"/>
      <c r="C67" s="4"/>
      <c r="D67" s="4"/>
      <c r="E67" s="4"/>
      <c r="F67" s="4"/>
      <c r="G67" s="4"/>
      <c r="H67" s="4"/>
    </row>
    <row r="68" spans="1:8" ht="12" customHeight="1" x14ac:dyDescent="0.25">
      <c r="A68" s="3"/>
      <c r="B68" s="4"/>
      <c r="C68" s="4"/>
      <c r="D68" s="5"/>
      <c r="E68" s="6"/>
      <c r="F68" s="7"/>
      <c r="G68" s="7"/>
      <c r="H68" s="6"/>
    </row>
    <row r="69" spans="1:8" ht="12" customHeight="1" x14ac:dyDescent="0.25">
      <c r="A69" s="3"/>
      <c r="B69" s="4"/>
      <c r="C69" s="4"/>
      <c r="D69" s="4"/>
      <c r="E69" s="6"/>
      <c r="F69" s="4"/>
      <c r="G69" s="4"/>
      <c r="H69" s="6"/>
    </row>
    <row r="70" spans="1:8" ht="12" customHeight="1" x14ac:dyDescent="0.25">
      <c r="A70" s="3"/>
      <c r="B70" s="4"/>
      <c r="C70" s="4"/>
      <c r="D70" s="5"/>
      <c r="E70" s="6"/>
      <c r="F70" s="7" t="s">
        <v>46</v>
      </c>
      <c r="G70" s="7"/>
      <c r="H70" s="6"/>
    </row>
    <row r="71" spans="1:8" ht="12" customHeight="1" x14ac:dyDescent="0.25">
      <c r="A71" s="3"/>
      <c r="B71" s="4"/>
      <c r="C71" s="4"/>
      <c r="D71" s="4"/>
      <c r="E71" s="4"/>
      <c r="F71" s="4"/>
      <c r="G71" s="4"/>
      <c r="H71" s="4"/>
    </row>
    <row r="72" spans="1:8" ht="12" customHeight="1" x14ac:dyDescent="0.25">
      <c r="A72" s="4"/>
      <c r="B72" s="4"/>
      <c r="C72" s="4"/>
      <c r="D72" s="5"/>
      <c r="E72" s="6"/>
      <c r="F72" s="7"/>
      <c r="G72" s="7"/>
      <c r="H72" s="6"/>
    </row>
    <row r="73" spans="1:8" ht="12" customHeight="1" x14ac:dyDescent="0.25">
      <c r="A73" s="4"/>
      <c r="B73" s="4"/>
      <c r="C73" s="4"/>
      <c r="D73" s="4"/>
      <c r="E73" s="4"/>
      <c r="F73" s="4"/>
      <c r="G73" s="4"/>
      <c r="H73" s="4"/>
    </row>
    <row r="74" spans="1:8" ht="12" customHeight="1" x14ac:dyDescent="0.25">
      <c r="A74" s="3"/>
      <c r="B74" s="4"/>
      <c r="C74" s="4"/>
      <c r="D74" s="5"/>
      <c r="E74" s="6"/>
      <c r="F74" s="7"/>
      <c r="G74" s="7"/>
      <c r="H74" s="6"/>
    </row>
    <row r="75" spans="1:8" ht="12" customHeight="1" x14ac:dyDescent="0.25">
      <c r="A75" s="3"/>
      <c r="B75" s="4"/>
      <c r="C75" s="4"/>
      <c r="D75" s="4"/>
      <c r="E75" s="4"/>
      <c r="F75" s="4"/>
      <c r="G75" s="4"/>
      <c r="H75" s="4"/>
    </row>
    <row r="76" spans="1:8" ht="12" customHeight="1" x14ac:dyDescent="0.25">
      <c r="A76" s="4"/>
      <c r="B76" s="4"/>
      <c r="C76" s="4"/>
      <c r="D76" s="5"/>
      <c r="E76" s="6"/>
      <c r="F76" s="7"/>
      <c r="G76" s="7"/>
      <c r="H76" s="6"/>
    </row>
    <row r="77" spans="1:8" ht="12" customHeight="1" x14ac:dyDescent="0.25">
      <c r="A77" s="27"/>
      <c r="B77" s="4"/>
      <c r="C77" s="4"/>
      <c r="D77" s="4"/>
      <c r="E77" s="6"/>
      <c r="F77" s="4"/>
      <c r="G77" s="4"/>
      <c r="H77" s="6"/>
    </row>
    <row r="78" spans="1:8" ht="12" customHeight="1" x14ac:dyDescent="0.25">
      <c r="A78" s="27"/>
      <c r="B78" s="4"/>
      <c r="C78" s="4"/>
      <c r="D78" s="7"/>
      <c r="E78" s="6"/>
      <c r="F78" s="7"/>
      <c r="G78" s="7"/>
      <c r="H78" s="6"/>
    </row>
    <row r="79" spans="1:8" ht="12" customHeight="1" x14ac:dyDescent="0.25">
      <c r="A79" s="27"/>
      <c r="B79" s="4"/>
      <c r="C79" s="4"/>
      <c r="D79" s="7"/>
      <c r="E79" s="6"/>
      <c r="F79" s="7"/>
      <c r="G79" s="7"/>
      <c r="H79" s="6"/>
    </row>
    <row r="80" spans="1:8" ht="12" customHeight="1" x14ac:dyDescent="0.25">
      <c r="A80" s="31"/>
      <c r="B80" s="4"/>
      <c r="C80" s="4"/>
      <c r="D80" s="4"/>
      <c r="E80" s="4"/>
      <c r="F80" s="4"/>
      <c r="G80" s="4"/>
      <c r="H80" s="4"/>
    </row>
    <row r="81" spans="1:8" ht="12" customHeight="1" x14ac:dyDescent="0.25">
      <c r="A81" s="31"/>
      <c r="B81" s="4"/>
      <c r="C81" s="4"/>
      <c r="D81" s="4"/>
      <c r="E81" s="4"/>
      <c r="F81" s="4"/>
      <c r="G81" s="4"/>
      <c r="H81" s="4"/>
    </row>
  </sheetData>
  <sortState ref="A58:G58">
    <sortCondition descending="1" ref="F5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topLeftCell="A31" workbookViewId="0">
      <selection activeCell="L8" sqref="L8:T8"/>
    </sheetView>
  </sheetViews>
  <sheetFormatPr baseColWidth="10" defaultColWidth="23.85546875" defaultRowHeight="15" x14ac:dyDescent="0.25"/>
  <cols>
    <col min="1" max="1" width="23.85546875" style="85"/>
    <col min="2" max="2" width="23" style="85" customWidth="1"/>
    <col min="3" max="3" width="9.140625" style="75" customWidth="1"/>
    <col min="4" max="4" width="10.85546875" style="85" customWidth="1"/>
    <col min="5" max="5" width="6.42578125" style="85" customWidth="1"/>
    <col min="6" max="6" width="12.42578125" style="85" customWidth="1"/>
    <col min="7" max="7" width="13" style="85" customWidth="1"/>
    <col min="8" max="8" width="5.5703125" style="85" customWidth="1"/>
    <col min="9" max="10" width="2.28515625" style="85" customWidth="1"/>
    <col min="11" max="11" width="5.140625" style="69" customWidth="1"/>
    <col min="12" max="12" width="5.140625" style="86" customWidth="1"/>
    <col min="13" max="13" width="8.42578125" style="70" customWidth="1"/>
    <col min="14" max="14" width="1.7109375" style="70" customWidth="1"/>
    <col min="15" max="15" width="8.42578125" style="70" customWidth="1"/>
    <col min="16" max="16" width="2.28515625" style="85" customWidth="1"/>
    <col min="17" max="17" width="4.42578125" style="86" customWidth="1"/>
    <col min="18" max="18" width="8.85546875" style="70" customWidth="1"/>
    <col min="19" max="19" width="2.140625" style="70" customWidth="1"/>
    <col min="20" max="20" width="10.7109375" style="70" customWidth="1"/>
    <col min="21" max="16384" width="23.85546875" style="85"/>
  </cols>
  <sheetData>
    <row r="1" spans="1:20" ht="12" customHeight="1" x14ac:dyDescent="0.25">
      <c r="A1" s="1" t="s">
        <v>0</v>
      </c>
      <c r="B1" s="1" t="s">
        <v>3</v>
      </c>
      <c r="C1" s="1" t="s">
        <v>4</v>
      </c>
      <c r="D1" s="1" t="s">
        <v>5</v>
      </c>
      <c r="E1" s="1" t="s">
        <v>8</v>
      </c>
      <c r="F1" s="1" t="s">
        <v>6</v>
      </c>
      <c r="G1" s="1" t="s">
        <v>7</v>
      </c>
      <c r="H1" s="1" t="s">
        <v>8</v>
      </c>
    </row>
    <row r="2" spans="1:20" ht="12" customHeight="1" x14ac:dyDescent="0.25">
      <c r="A2" s="64" t="s">
        <v>24</v>
      </c>
      <c r="B2" s="87" t="s">
        <v>30</v>
      </c>
      <c r="C2" s="71">
        <v>1</v>
      </c>
      <c r="D2" s="88">
        <v>12</v>
      </c>
      <c r="E2" s="89" t="s">
        <v>10</v>
      </c>
      <c r="F2" s="88">
        <v>224</v>
      </c>
      <c r="G2" s="88">
        <v>16.600000000000001</v>
      </c>
      <c r="H2" s="38" t="s">
        <v>11</v>
      </c>
    </row>
    <row r="3" spans="1:20" ht="12" customHeight="1" x14ac:dyDescent="0.25">
      <c r="A3" s="65" t="s">
        <v>48</v>
      </c>
      <c r="B3" s="87" t="s">
        <v>44</v>
      </c>
      <c r="C3" s="72">
        <v>1</v>
      </c>
      <c r="D3" s="88">
        <v>12</v>
      </c>
      <c r="E3" s="89" t="s">
        <v>10</v>
      </c>
      <c r="F3" s="88">
        <v>161.19999999999999</v>
      </c>
      <c r="G3" s="88">
        <v>16.600000000000001</v>
      </c>
      <c r="H3" s="38" t="s">
        <v>11</v>
      </c>
    </row>
    <row r="4" spans="1:20" ht="12" customHeight="1" x14ac:dyDescent="0.25">
      <c r="A4" s="66" t="s">
        <v>56</v>
      </c>
      <c r="B4" s="87" t="s">
        <v>44</v>
      </c>
      <c r="C4" s="72">
        <v>1</v>
      </c>
      <c r="D4" s="88">
        <v>12</v>
      </c>
      <c r="E4" s="89" t="s">
        <v>10</v>
      </c>
      <c r="F4" s="88">
        <v>161.19999999999999</v>
      </c>
      <c r="G4" s="88">
        <v>9.8000000000000007</v>
      </c>
      <c r="H4" s="38" t="s">
        <v>11</v>
      </c>
    </row>
    <row r="5" spans="1:20" ht="12" customHeight="1" x14ac:dyDescent="0.25">
      <c r="A5" s="67" t="s">
        <v>47</v>
      </c>
      <c r="B5" s="87" t="s">
        <v>40</v>
      </c>
      <c r="C5" s="71">
        <v>2</v>
      </c>
      <c r="D5" s="88">
        <v>12</v>
      </c>
      <c r="E5" s="89" t="s">
        <v>10</v>
      </c>
      <c r="F5" s="88">
        <v>133.6</v>
      </c>
      <c r="G5" s="88">
        <v>16.600000000000001</v>
      </c>
      <c r="H5" s="38" t="s">
        <v>11</v>
      </c>
    </row>
    <row r="6" spans="1:20" ht="12" customHeight="1" x14ac:dyDescent="0.25">
      <c r="A6" s="68" t="s">
        <v>49</v>
      </c>
      <c r="B6" s="87" t="s">
        <v>40</v>
      </c>
      <c r="C6" s="71">
        <v>2</v>
      </c>
      <c r="D6" s="88">
        <v>12</v>
      </c>
      <c r="E6" s="89" t="s">
        <v>10</v>
      </c>
      <c r="F6" s="88">
        <v>133.6</v>
      </c>
      <c r="G6" s="88">
        <v>9.8000000000000007</v>
      </c>
      <c r="H6" s="38" t="s">
        <v>11</v>
      </c>
    </row>
    <row r="7" spans="1:20" ht="12" customHeight="1" x14ac:dyDescent="0.25">
      <c r="A7" s="27"/>
      <c r="B7" s="36"/>
      <c r="C7" s="3"/>
      <c r="D7" s="90"/>
      <c r="E7" s="91"/>
      <c r="F7" s="90"/>
      <c r="G7" s="90"/>
      <c r="H7" s="91"/>
    </row>
    <row r="8" spans="1:20" ht="12" customHeight="1" x14ac:dyDescent="0.25">
      <c r="A8" s="43" t="s">
        <v>2</v>
      </c>
      <c r="B8" s="92" t="s">
        <v>25</v>
      </c>
      <c r="C8" s="73">
        <v>6</v>
      </c>
      <c r="D8" s="93">
        <v>18</v>
      </c>
      <c r="E8" s="94" t="s">
        <v>10</v>
      </c>
      <c r="F8" s="95">
        <v>230</v>
      </c>
      <c r="G8" s="95">
        <v>80</v>
      </c>
      <c r="H8" s="96" t="s">
        <v>11</v>
      </c>
      <c r="J8" s="85" t="s">
        <v>61</v>
      </c>
      <c r="K8" s="69" t="s">
        <v>57</v>
      </c>
      <c r="L8" s="78" t="s">
        <v>59</v>
      </c>
      <c r="M8" s="76">
        <v>67.5</v>
      </c>
      <c r="N8" s="76" t="s">
        <v>63</v>
      </c>
      <c r="O8" s="76">
        <v>80</v>
      </c>
      <c r="P8" s="79" t="s">
        <v>58</v>
      </c>
      <c r="Q8" s="80" t="s">
        <v>60</v>
      </c>
      <c r="R8" s="76">
        <v>27.5</v>
      </c>
      <c r="S8" s="76" t="s">
        <v>63</v>
      </c>
      <c r="T8" s="77">
        <v>80</v>
      </c>
    </row>
    <row r="9" spans="1:20" ht="12" customHeight="1" x14ac:dyDescent="0.25">
      <c r="A9" s="44" t="s">
        <v>2</v>
      </c>
      <c r="B9" s="97" t="s">
        <v>26</v>
      </c>
      <c r="C9" s="27"/>
      <c r="D9" s="98">
        <v>18</v>
      </c>
      <c r="E9" s="99" t="s">
        <v>10</v>
      </c>
      <c r="F9" s="100">
        <v>230</v>
      </c>
      <c r="G9" s="100">
        <v>80</v>
      </c>
      <c r="H9" s="101" t="s">
        <v>11</v>
      </c>
    </row>
    <row r="10" spans="1:20" ht="12" customHeight="1" x14ac:dyDescent="0.25">
      <c r="A10" s="45" t="s">
        <v>50</v>
      </c>
      <c r="B10" s="97" t="s">
        <v>25</v>
      </c>
      <c r="C10" s="27"/>
      <c r="D10" s="98">
        <v>18</v>
      </c>
      <c r="E10" s="99" t="s">
        <v>10</v>
      </c>
      <c r="F10" s="100">
        <v>230</v>
      </c>
      <c r="G10" s="100">
        <v>80</v>
      </c>
      <c r="H10" s="101" t="s">
        <v>11</v>
      </c>
      <c r="J10" s="85" t="s">
        <v>61</v>
      </c>
      <c r="L10" s="78" t="s">
        <v>62</v>
      </c>
      <c r="M10" s="76">
        <v>67.5</v>
      </c>
      <c r="N10" s="76" t="s">
        <v>63</v>
      </c>
      <c r="O10" s="76">
        <v>80</v>
      </c>
      <c r="P10" s="79" t="s">
        <v>58</v>
      </c>
      <c r="Q10" s="80" t="s">
        <v>57</v>
      </c>
      <c r="R10" s="76">
        <v>27.5</v>
      </c>
      <c r="S10" s="76" t="s">
        <v>63</v>
      </c>
      <c r="T10" s="77">
        <v>80</v>
      </c>
    </row>
    <row r="11" spans="1:20" ht="12" customHeight="1" x14ac:dyDescent="0.25">
      <c r="A11" s="45" t="s">
        <v>50</v>
      </c>
      <c r="B11" s="97" t="s">
        <v>26</v>
      </c>
      <c r="C11" s="27"/>
      <c r="D11" s="98">
        <v>18</v>
      </c>
      <c r="E11" s="99" t="s">
        <v>10</v>
      </c>
      <c r="F11" s="100">
        <v>230</v>
      </c>
      <c r="G11" s="100">
        <v>80</v>
      </c>
      <c r="H11" s="101" t="s">
        <v>11</v>
      </c>
    </row>
    <row r="12" spans="1:20" ht="12" customHeight="1" x14ac:dyDescent="0.25">
      <c r="A12" s="46" t="s">
        <v>51</v>
      </c>
      <c r="B12" s="97" t="s">
        <v>25</v>
      </c>
      <c r="C12" s="27"/>
      <c r="D12" s="98">
        <v>18</v>
      </c>
      <c r="E12" s="99" t="s">
        <v>10</v>
      </c>
      <c r="F12" s="100">
        <v>230</v>
      </c>
      <c r="G12" s="100">
        <v>80</v>
      </c>
      <c r="H12" s="101" t="s">
        <v>11</v>
      </c>
    </row>
    <row r="13" spans="1:20" ht="12" customHeight="1" x14ac:dyDescent="0.25">
      <c r="A13" s="47" t="s">
        <v>51</v>
      </c>
      <c r="B13" s="102" t="s">
        <v>26</v>
      </c>
      <c r="C13" s="74"/>
      <c r="D13" s="103">
        <v>18</v>
      </c>
      <c r="E13" s="104" t="s">
        <v>10</v>
      </c>
      <c r="F13" s="105">
        <v>230</v>
      </c>
      <c r="G13" s="105">
        <v>80</v>
      </c>
      <c r="H13" s="106" t="s">
        <v>11</v>
      </c>
    </row>
    <row r="14" spans="1:20" ht="12" customHeight="1" x14ac:dyDescent="0.25">
      <c r="A14" s="43" t="s">
        <v>2</v>
      </c>
      <c r="B14" s="92" t="s">
        <v>30</v>
      </c>
      <c r="C14" s="73">
        <v>7</v>
      </c>
      <c r="D14" s="93">
        <v>18</v>
      </c>
      <c r="E14" s="94" t="s">
        <v>10</v>
      </c>
      <c r="F14" s="95">
        <v>226.4</v>
      </c>
      <c r="G14" s="95">
        <v>10</v>
      </c>
      <c r="H14" s="96" t="s">
        <v>11</v>
      </c>
      <c r="J14" s="85" t="s">
        <v>61</v>
      </c>
      <c r="K14" s="69" t="s">
        <v>64</v>
      </c>
      <c r="L14" s="78"/>
      <c r="M14" s="76">
        <v>226.4</v>
      </c>
      <c r="N14" s="76" t="s">
        <v>63</v>
      </c>
      <c r="O14" s="76">
        <v>10</v>
      </c>
      <c r="P14" s="79"/>
      <c r="Q14" s="80"/>
      <c r="R14" s="76"/>
      <c r="S14" s="76"/>
      <c r="T14" s="77"/>
    </row>
    <row r="15" spans="1:20" ht="12" customHeight="1" x14ac:dyDescent="0.25">
      <c r="A15" s="45" t="s">
        <v>50</v>
      </c>
      <c r="B15" s="97" t="s">
        <v>30</v>
      </c>
      <c r="C15" s="27"/>
      <c r="D15" s="98">
        <v>18</v>
      </c>
      <c r="E15" s="99" t="s">
        <v>10</v>
      </c>
      <c r="F15" s="100">
        <v>226.4</v>
      </c>
      <c r="G15" s="100">
        <v>10</v>
      </c>
      <c r="H15" s="101" t="s">
        <v>11</v>
      </c>
    </row>
    <row r="16" spans="1:20" ht="12" customHeight="1" x14ac:dyDescent="0.25">
      <c r="A16" s="47" t="s">
        <v>51</v>
      </c>
      <c r="B16" s="102" t="s">
        <v>30</v>
      </c>
      <c r="C16" s="74"/>
      <c r="D16" s="103">
        <v>18</v>
      </c>
      <c r="E16" s="104" t="s">
        <v>10</v>
      </c>
      <c r="F16" s="105">
        <v>226.4</v>
      </c>
      <c r="G16" s="105">
        <v>10</v>
      </c>
      <c r="H16" s="106" t="s">
        <v>11</v>
      </c>
      <c r="J16" s="84"/>
      <c r="K16" s="81"/>
      <c r="L16" s="82"/>
      <c r="M16" s="83"/>
      <c r="N16" s="83"/>
      <c r="O16" s="83"/>
      <c r="P16" s="84"/>
      <c r="Q16" s="82"/>
      <c r="R16" s="83"/>
      <c r="S16" s="83"/>
      <c r="T16" s="83"/>
    </row>
    <row r="17" spans="1:20" s="75" customFormat="1" ht="15.75" customHeight="1" x14ac:dyDescent="0.25">
      <c r="A17" s="48" t="s">
        <v>33</v>
      </c>
      <c r="B17" s="73" t="s">
        <v>19</v>
      </c>
      <c r="C17" s="73">
        <v>4</v>
      </c>
      <c r="D17" s="107">
        <v>18</v>
      </c>
      <c r="E17" s="108" t="s">
        <v>10</v>
      </c>
      <c r="F17" s="109">
        <v>133.6</v>
      </c>
      <c r="G17" s="109">
        <v>80</v>
      </c>
      <c r="H17" s="110" t="s">
        <v>11</v>
      </c>
      <c r="J17" s="75" t="s">
        <v>61</v>
      </c>
      <c r="K17" s="69" t="s">
        <v>65</v>
      </c>
      <c r="L17" s="111" t="s">
        <v>60</v>
      </c>
      <c r="M17" s="112">
        <v>67.5</v>
      </c>
      <c r="N17" s="112" t="s">
        <v>63</v>
      </c>
      <c r="O17" s="112">
        <v>80</v>
      </c>
      <c r="P17" s="113" t="s">
        <v>58</v>
      </c>
      <c r="Q17" s="114" t="s">
        <v>60</v>
      </c>
      <c r="R17" s="112">
        <v>66.099999999999994</v>
      </c>
      <c r="S17" s="112" t="s">
        <v>63</v>
      </c>
      <c r="T17" s="115">
        <v>80</v>
      </c>
    </row>
    <row r="18" spans="1:20" s="75" customFormat="1" ht="15.75" customHeight="1" x14ac:dyDescent="0.25">
      <c r="A18" s="116" t="s">
        <v>33</v>
      </c>
      <c r="B18" s="27" t="s">
        <v>20</v>
      </c>
      <c r="C18" s="27"/>
      <c r="D18" s="117">
        <v>18</v>
      </c>
      <c r="E18" s="118" t="s">
        <v>10</v>
      </c>
      <c r="F18" s="119">
        <v>133.6</v>
      </c>
      <c r="G18" s="119">
        <v>80</v>
      </c>
      <c r="H18" s="120" t="s">
        <v>11</v>
      </c>
      <c r="K18" s="69"/>
      <c r="L18" s="121"/>
      <c r="M18" s="69"/>
      <c r="N18" s="69"/>
      <c r="O18" s="69"/>
      <c r="Q18" s="121"/>
      <c r="R18" s="69"/>
      <c r="S18" s="69"/>
      <c r="T18" s="69"/>
    </row>
    <row r="19" spans="1:20" ht="12" customHeight="1" x14ac:dyDescent="0.25">
      <c r="A19" s="49" t="s">
        <v>34</v>
      </c>
      <c r="B19" s="97" t="s">
        <v>19</v>
      </c>
      <c r="C19" s="27"/>
      <c r="D19" s="98">
        <v>18</v>
      </c>
      <c r="E19" s="99" t="s">
        <v>10</v>
      </c>
      <c r="F19" s="100">
        <v>133.6</v>
      </c>
      <c r="G19" s="100">
        <v>80</v>
      </c>
      <c r="H19" s="101" t="s">
        <v>11</v>
      </c>
      <c r="J19" s="85" t="s">
        <v>61</v>
      </c>
      <c r="L19" s="78" t="s">
        <v>65</v>
      </c>
      <c r="M19" s="76">
        <v>67.5</v>
      </c>
      <c r="N19" s="76" t="s">
        <v>63</v>
      </c>
      <c r="O19" s="76">
        <v>80</v>
      </c>
      <c r="P19" s="79" t="s">
        <v>58</v>
      </c>
      <c r="Q19" s="80" t="s">
        <v>65</v>
      </c>
      <c r="R19" s="76">
        <v>66.099999999999994</v>
      </c>
      <c r="S19" s="76" t="s">
        <v>63</v>
      </c>
      <c r="T19" s="77">
        <v>80</v>
      </c>
    </row>
    <row r="20" spans="1:20" ht="12" customHeight="1" x14ac:dyDescent="0.25">
      <c r="A20" s="50" t="s">
        <v>35</v>
      </c>
      <c r="B20" s="102" t="s">
        <v>19</v>
      </c>
      <c r="C20" s="74"/>
      <c r="D20" s="103">
        <v>18</v>
      </c>
      <c r="E20" s="104" t="s">
        <v>10</v>
      </c>
      <c r="F20" s="105">
        <v>133.6</v>
      </c>
      <c r="G20" s="105">
        <v>80</v>
      </c>
      <c r="H20" s="106" t="s">
        <v>11</v>
      </c>
    </row>
    <row r="21" spans="1:20" ht="12" customHeight="1" x14ac:dyDescent="0.25">
      <c r="A21" s="51" t="s">
        <v>34</v>
      </c>
      <c r="B21" s="92" t="s">
        <v>27</v>
      </c>
      <c r="C21" s="73">
        <v>2</v>
      </c>
      <c r="D21" s="93">
        <v>18</v>
      </c>
      <c r="E21" s="94" t="s">
        <v>10</v>
      </c>
      <c r="F21" s="95">
        <v>133.6</v>
      </c>
      <c r="G21" s="95">
        <v>78.099999999999994</v>
      </c>
      <c r="H21" s="96" t="s">
        <v>11</v>
      </c>
      <c r="J21" s="85" t="s">
        <v>61</v>
      </c>
      <c r="K21" s="69" t="s">
        <v>66</v>
      </c>
      <c r="L21" s="78" t="s">
        <v>60</v>
      </c>
      <c r="M21" s="76">
        <v>67.5</v>
      </c>
      <c r="N21" s="76" t="s">
        <v>63</v>
      </c>
      <c r="O21" s="76">
        <v>78.099999999999994</v>
      </c>
      <c r="P21" s="79" t="s">
        <v>58</v>
      </c>
      <c r="Q21" s="80" t="s">
        <v>60</v>
      </c>
      <c r="R21" s="76">
        <v>66.099999999999994</v>
      </c>
      <c r="S21" s="76" t="s">
        <v>63</v>
      </c>
      <c r="T21" s="77">
        <v>78.099999999999994</v>
      </c>
    </row>
    <row r="22" spans="1:20" ht="12" customHeight="1" x14ac:dyDescent="0.25">
      <c r="A22" s="50" t="s">
        <v>35</v>
      </c>
      <c r="B22" s="102" t="s">
        <v>27</v>
      </c>
      <c r="C22" s="74"/>
      <c r="D22" s="103">
        <v>18</v>
      </c>
      <c r="E22" s="104" t="s">
        <v>10</v>
      </c>
      <c r="F22" s="105">
        <v>133.6</v>
      </c>
      <c r="G22" s="105">
        <v>78.099999999999994</v>
      </c>
      <c r="H22" s="106" t="s">
        <v>11</v>
      </c>
      <c r="J22" s="85" t="s">
        <v>61</v>
      </c>
      <c r="L22" s="78" t="s">
        <v>65</v>
      </c>
      <c r="M22" s="76">
        <v>67.5</v>
      </c>
      <c r="N22" s="76" t="s">
        <v>63</v>
      </c>
      <c r="O22" s="76">
        <v>78.099999999999994</v>
      </c>
      <c r="P22" s="79" t="s">
        <v>58</v>
      </c>
      <c r="Q22" s="80" t="s">
        <v>65</v>
      </c>
      <c r="R22" s="76">
        <v>66.099999999999994</v>
      </c>
      <c r="S22" s="76" t="s">
        <v>63</v>
      </c>
      <c r="T22" s="77">
        <v>78.099999999999994</v>
      </c>
    </row>
    <row r="23" spans="1:20" s="75" customFormat="1" ht="15.75" customHeight="1" x14ac:dyDescent="0.25">
      <c r="A23" s="122" t="s">
        <v>55</v>
      </c>
      <c r="B23" s="73" t="s">
        <v>19</v>
      </c>
      <c r="C23" s="73">
        <v>4</v>
      </c>
      <c r="D23" s="107">
        <v>18</v>
      </c>
      <c r="E23" s="108" t="s">
        <v>10</v>
      </c>
      <c r="F23" s="109">
        <v>133.6</v>
      </c>
      <c r="G23" s="109">
        <v>40</v>
      </c>
      <c r="H23" s="110" t="s">
        <v>11</v>
      </c>
      <c r="J23" s="75" t="s">
        <v>61</v>
      </c>
      <c r="K23" s="69" t="s">
        <v>65</v>
      </c>
      <c r="L23" s="111" t="s">
        <v>60</v>
      </c>
      <c r="M23" s="112">
        <v>67.5</v>
      </c>
      <c r="N23" s="112" t="s">
        <v>63</v>
      </c>
      <c r="O23" s="112">
        <v>40</v>
      </c>
      <c r="P23" s="113" t="s">
        <v>58</v>
      </c>
      <c r="Q23" s="114" t="s">
        <v>60</v>
      </c>
      <c r="R23" s="112">
        <v>66.099999999999994</v>
      </c>
      <c r="S23" s="112" t="s">
        <v>63</v>
      </c>
      <c r="T23" s="115">
        <v>40</v>
      </c>
    </row>
    <row r="24" spans="1:20" s="75" customFormat="1" ht="15.75" customHeight="1" x14ac:dyDescent="0.25">
      <c r="A24" s="123" t="s">
        <v>55</v>
      </c>
      <c r="B24" s="27" t="s">
        <v>20</v>
      </c>
      <c r="C24" s="27"/>
      <c r="D24" s="117">
        <v>18</v>
      </c>
      <c r="E24" s="118" t="s">
        <v>10</v>
      </c>
      <c r="F24" s="119">
        <v>133.6</v>
      </c>
      <c r="G24" s="119">
        <v>40</v>
      </c>
      <c r="H24" s="120" t="s">
        <v>11</v>
      </c>
      <c r="K24" s="69"/>
      <c r="L24" s="121"/>
      <c r="M24" s="69"/>
      <c r="N24" s="69"/>
      <c r="O24" s="69"/>
      <c r="Q24" s="121"/>
      <c r="R24" s="69"/>
      <c r="S24" s="69"/>
      <c r="T24" s="69"/>
    </row>
    <row r="25" spans="1:20" ht="12" customHeight="1" x14ac:dyDescent="0.25">
      <c r="A25" s="52" t="s">
        <v>39</v>
      </c>
      <c r="B25" s="97" t="s">
        <v>19</v>
      </c>
      <c r="C25" s="27"/>
      <c r="D25" s="98">
        <v>18</v>
      </c>
      <c r="E25" s="99" t="s">
        <v>10</v>
      </c>
      <c r="F25" s="100">
        <v>133.6</v>
      </c>
      <c r="G25" s="100">
        <v>40</v>
      </c>
      <c r="H25" s="101" t="s">
        <v>11</v>
      </c>
      <c r="J25" s="85" t="s">
        <v>61</v>
      </c>
      <c r="L25" s="78" t="s">
        <v>65</v>
      </c>
      <c r="M25" s="76">
        <v>67.5</v>
      </c>
      <c r="N25" s="76" t="s">
        <v>63</v>
      </c>
      <c r="O25" s="76">
        <v>40</v>
      </c>
      <c r="P25" s="79" t="s">
        <v>58</v>
      </c>
      <c r="Q25" s="80" t="s">
        <v>65</v>
      </c>
      <c r="R25" s="76">
        <v>66.099999999999994</v>
      </c>
      <c r="S25" s="76" t="s">
        <v>63</v>
      </c>
      <c r="T25" s="77">
        <v>40</v>
      </c>
    </row>
    <row r="26" spans="1:20" ht="12" customHeight="1" x14ac:dyDescent="0.25">
      <c r="A26" s="53" t="s">
        <v>36</v>
      </c>
      <c r="B26" s="102" t="s">
        <v>19</v>
      </c>
      <c r="C26" s="74"/>
      <c r="D26" s="103">
        <v>18</v>
      </c>
      <c r="E26" s="104" t="s">
        <v>10</v>
      </c>
      <c r="F26" s="105">
        <v>133.6</v>
      </c>
      <c r="G26" s="105">
        <v>40</v>
      </c>
      <c r="H26" s="106" t="s">
        <v>11</v>
      </c>
    </row>
    <row r="27" spans="1:20" ht="12" customHeight="1" x14ac:dyDescent="0.25">
      <c r="A27" s="54" t="s">
        <v>39</v>
      </c>
      <c r="B27" s="92" t="s">
        <v>27</v>
      </c>
      <c r="C27" s="73">
        <v>2</v>
      </c>
      <c r="D27" s="93">
        <v>18</v>
      </c>
      <c r="E27" s="94" t="s">
        <v>10</v>
      </c>
      <c r="F27" s="95">
        <v>133.6</v>
      </c>
      <c r="G27" s="95">
        <v>38.1</v>
      </c>
      <c r="H27" s="96" t="s">
        <v>11</v>
      </c>
      <c r="J27" s="85" t="s">
        <v>61</v>
      </c>
      <c r="K27" s="69" t="s">
        <v>66</v>
      </c>
      <c r="L27" s="78"/>
      <c r="M27" s="76">
        <v>133.6</v>
      </c>
      <c r="N27" s="76" t="s">
        <v>63</v>
      </c>
      <c r="O27" s="76">
        <v>38.1</v>
      </c>
      <c r="P27" s="79"/>
      <c r="Q27" s="80"/>
      <c r="R27" s="76"/>
      <c r="S27" s="76"/>
      <c r="T27" s="77"/>
    </row>
    <row r="28" spans="1:20" ht="12" customHeight="1" x14ac:dyDescent="0.25">
      <c r="A28" s="53" t="s">
        <v>36</v>
      </c>
      <c r="B28" s="102" t="s">
        <v>27</v>
      </c>
      <c r="C28" s="74"/>
      <c r="D28" s="103">
        <v>18</v>
      </c>
      <c r="E28" s="104" t="s">
        <v>10</v>
      </c>
      <c r="F28" s="105">
        <v>133.6</v>
      </c>
      <c r="G28" s="105">
        <v>38.1</v>
      </c>
      <c r="H28" s="106" t="s">
        <v>11</v>
      </c>
      <c r="J28" s="85" t="s">
        <v>61</v>
      </c>
      <c r="L28" s="78" t="s">
        <v>66</v>
      </c>
      <c r="M28" s="76">
        <v>133.6</v>
      </c>
      <c r="N28" s="76" t="s">
        <v>63</v>
      </c>
      <c r="O28" s="76">
        <v>38.1</v>
      </c>
      <c r="P28" s="79"/>
      <c r="Q28" s="80"/>
      <c r="R28" s="76"/>
      <c r="S28" s="76"/>
      <c r="T28" s="77"/>
    </row>
    <row r="29" spans="1:20" ht="12" customHeight="1" x14ac:dyDescent="0.25">
      <c r="A29" s="51" t="s">
        <v>34</v>
      </c>
      <c r="B29" s="92" t="s">
        <v>37</v>
      </c>
      <c r="C29" s="73">
        <v>8</v>
      </c>
      <c r="D29" s="93">
        <v>18</v>
      </c>
      <c r="E29" s="94" t="s">
        <v>10</v>
      </c>
      <c r="F29" s="95">
        <v>133.6</v>
      </c>
      <c r="G29" s="95">
        <v>10</v>
      </c>
      <c r="H29" s="96" t="s">
        <v>11</v>
      </c>
      <c r="J29" s="85" t="s">
        <v>61</v>
      </c>
      <c r="K29" s="69" t="s">
        <v>67</v>
      </c>
      <c r="L29" s="78"/>
      <c r="M29" s="76">
        <v>133.6</v>
      </c>
      <c r="N29" s="76" t="s">
        <v>63</v>
      </c>
      <c r="O29" s="76">
        <v>10</v>
      </c>
      <c r="P29" s="79"/>
      <c r="Q29" s="80"/>
      <c r="R29" s="76"/>
      <c r="S29" s="76"/>
      <c r="T29" s="77"/>
    </row>
    <row r="30" spans="1:20" ht="12" customHeight="1" x14ac:dyDescent="0.25">
      <c r="A30" s="55" t="s">
        <v>35</v>
      </c>
      <c r="B30" s="97" t="s">
        <v>37</v>
      </c>
      <c r="C30" s="27"/>
      <c r="D30" s="98">
        <v>18</v>
      </c>
      <c r="E30" s="99" t="s">
        <v>10</v>
      </c>
      <c r="F30" s="100">
        <v>133.6</v>
      </c>
      <c r="G30" s="100">
        <v>10</v>
      </c>
      <c r="H30" s="101" t="s">
        <v>11</v>
      </c>
    </row>
    <row r="31" spans="1:20" ht="12" customHeight="1" x14ac:dyDescent="0.25">
      <c r="A31" s="52" t="s">
        <v>39</v>
      </c>
      <c r="B31" s="97" t="s">
        <v>37</v>
      </c>
      <c r="C31" s="27"/>
      <c r="D31" s="98">
        <v>18</v>
      </c>
      <c r="E31" s="99" t="s">
        <v>10</v>
      </c>
      <c r="F31" s="100">
        <v>133.6</v>
      </c>
      <c r="G31" s="100">
        <v>10</v>
      </c>
      <c r="H31" s="101" t="s">
        <v>11</v>
      </c>
      <c r="J31" s="85" t="s">
        <v>61</v>
      </c>
      <c r="L31" s="78" t="s">
        <v>67</v>
      </c>
      <c r="M31" s="76">
        <v>133.6</v>
      </c>
      <c r="N31" s="76" t="s">
        <v>63</v>
      </c>
      <c r="O31" s="76">
        <v>10</v>
      </c>
      <c r="P31" s="79"/>
      <c r="Q31" s="80"/>
      <c r="R31" s="76"/>
      <c r="S31" s="76"/>
      <c r="T31" s="77"/>
    </row>
    <row r="32" spans="1:20" ht="12" customHeight="1" x14ac:dyDescent="0.25">
      <c r="A32" s="53" t="s">
        <v>36</v>
      </c>
      <c r="B32" s="102" t="s">
        <v>37</v>
      </c>
      <c r="C32" s="74"/>
      <c r="D32" s="103">
        <v>18</v>
      </c>
      <c r="E32" s="104" t="s">
        <v>10</v>
      </c>
      <c r="F32" s="105">
        <v>133.6</v>
      </c>
      <c r="G32" s="105">
        <v>10</v>
      </c>
      <c r="H32" s="106" t="s">
        <v>11</v>
      </c>
    </row>
    <row r="33" spans="1:20" s="75" customFormat="1" ht="15.75" customHeight="1" x14ac:dyDescent="0.25">
      <c r="A33" s="48" t="s">
        <v>33</v>
      </c>
      <c r="B33" s="73" t="s">
        <v>37</v>
      </c>
      <c r="C33" s="73">
        <v>3</v>
      </c>
      <c r="D33" s="107">
        <v>18</v>
      </c>
      <c r="E33" s="108" t="s">
        <v>10</v>
      </c>
      <c r="F33" s="109">
        <v>133.6</v>
      </c>
      <c r="G33" s="109">
        <v>5</v>
      </c>
      <c r="H33" s="110" t="s">
        <v>11</v>
      </c>
      <c r="J33" s="75" t="s">
        <v>61</v>
      </c>
      <c r="K33" s="69" t="s">
        <v>59</v>
      </c>
      <c r="L33" s="111"/>
      <c r="M33" s="112">
        <v>133.6</v>
      </c>
      <c r="N33" s="112" t="s">
        <v>63</v>
      </c>
      <c r="O33" s="112">
        <v>5</v>
      </c>
      <c r="P33" s="113"/>
      <c r="Q33" s="114"/>
      <c r="R33" s="112"/>
      <c r="S33" s="112"/>
      <c r="T33" s="115"/>
    </row>
    <row r="34" spans="1:20" s="75" customFormat="1" ht="15.75" customHeight="1" x14ac:dyDescent="0.25">
      <c r="A34" s="56" t="s">
        <v>55</v>
      </c>
      <c r="B34" s="74" t="s">
        <v>37</v>
      </c>
      <c r="C34" s="74"/>
      <c r="D34" s="124">
        <v>18</v>
      </c>
      <c r="E34" s="125" t="s">
        <v>10</v>
      </c>
      <c r="F34" s="126">
        <v>133.6</v>
      </c>
      <c r="G34" s="126">
        <v>5</v>
      </c>
      <c r="H34" s="127" t="s">
        <v>11</v>
      </c>
      <c r="J34" s="75" t="s">
        <v>61</v>
      </c>
      <c r="K34" s="69"/>
      <c r="L34" s="111" t="s">
        <v>59</v>
      </c>
      <c r="M34" s="112">
        <v>133.6</v>
      </c>
      <c r="N34" s="112" t="s">
        <v>63</v>
      </c>
      <c r="O34" s="112">
        <v>5</v>
      </c>
      <c r="P34" s="113"/>
      <c r="Q34" s="114"/>
      <c r="R34" s="112"/>
      <c r="S34" s="112"/>
      <c r="T34" s="115"/>
    </row>
    <row r="35" spans="1:20" ht="12" customHeight="1" x14ac:dyDescent="0.25">
      <c r="A35" s="57" t="s">
        <v>34</v>
      </c>
      <c r="B35" s="87" t="s">
        <v>37</v>
      </c>
      <c r="C35" s="71">
        <v>1</v>
      </c>
      <c r="D35" s="128">
        <v>18</v>
      </c>
      <c r="E35" s="89" t="s">
        <v>10</v>
      </c>
      <c r="F35" s="88">
        <v>129.9</v>
      </c>
      <c r="G35" s="88">
        <v>10</v>
      </c>
      <c r="H35" s="38" t="s">
        <v>11</v>
      </c>
      <c r="J35" s="85" t="s">
        <v>61</v>
      </c>
      <c r="L35" s="78" t="s">
        <v>60</v>
      </c>
      <c r="M35" s="76">
        <v>129.9</v>
      </c>
      <c r="N35" s="76" t="s">
        <v>63</v>
      </c>
      <c r="O35" s="76">
        <v>10</v>
      </c>
      <c r="P35" s="79"/>
      <c r="Q35" s="80"/>
      <c r="R35" s="76"/>
      <c r="S35" s="76"/>
      <c r="T35" s="77"/>
    </row>
    <row r="36" spans="1:20" s="75" customFormat="1" ht="16.5" customHeight="1" x14ac:dyDescent="0.25">
      <c r="A36" s="48" t="s">
        <v>33</v>
      </c>
      <c r="B36" s="73" t="s">
        <v>37</v>
      </c>
      <c r="C36" s="73">
        <v>1</v>
      </c>
      <c r="D36" s="107">
        <v>18</v>
      </c>
      <c r="E36" s="108" t="s">
        <v>10</v>
      </c>
      <c r="F36" s="109">
        <v>129.9</v>
      </c>
      <c r="G36" s="109">
        <v>5</v>
      </c>
      <c r="H36" s="110" t="s">
        <v>11</v>
      </c>
      <c r="J36" s="75" t="s">
        <v>61</v>
      </c>
      <c r="K36" s="69"/>
      <c r="L36" s="111" t="s">
        <v>60</v>
      </c>
      <c r="M36" s="112">
        <v>129.9</v>
      </c>
      <c r="N36" s="112" t="s">
        <v>63</v>
      </c>
      <c r="O36" s="112">
        <v>5</v>
      </c>
      <c r="P36" s="113"/>
      <c r="Q36" s="114"/>
      <c r="R36" s="112"/>
      <c r="S36" s="112"/>
      <c r="T36" s="115"/>
    </row>
    <row r="37" spans="1:20" ht="12" customHeight="1" x14ac:dyDescent="0.25">
      <c r="A37" s="58" t="s">
        <v>35</v>
      </c>
      <c r="B37" s="87" t="s">
        <v>37</v>
      </c>
      <c r="C37" s="71">
        <v>1</v>
      </c>
      <c r="D37" s="128">
        <v>18</v>
      </c>
      <c r="E37" s="89" t="s">
        <v>10</v>
      </c>
      <c r="F37" s="88">
        <v>128.1</v>
      </c>
      <c r="G37" s="88">
        <v>10</v>
      </c>
      <c r="H37" s="38" t="s">
        <v>11</v>
      </c>
      <c r="J37" s="85" t="s">
        <v>61</v>
      </c>
      <c r="L37" s="78" t="s">
        <v>60</v>
      </c>
      <c r="M37" s="76">
        <v>128.1</v>
      </c>
      <c r="N37" s="76" t="s">
        <v>63</v>
      </c>
      <c r="O37" s="76">
        <v>10</v>
      </c>
      <c r="P37" s="79"/>
      <c r="Q37" s="80"/>
      <c r="R37" s="76"/>
      <c r="S37" s="76"/>
      <c r="T37" s="77"/>
    </row>
    <row r="38" spans="1:20" ht="12" customHeight="1" x14ac:dyDescent="0.25">
      <c r="A38" s="59" t="s">
        <v>50</v>
      </c>
      <c r="B38" s="92" t="s">
        <v>32</v>
      </c>
      <c r="C38" s="73">
        <v>4</v>
      </c>
      <c r="D38" s="93">
        <v>18</v>
      </c>
      <c r="E38" s="94" t="s">
        <v>10</v>
      </c>
      <c r="F38" s="95">
        <v>78.099999999999994</v>
      </c>
      <c r="G38" s="95">
        <v>10</v>
      </c>
      <c r="H38" s="96" t="s">
        <v>11</v>
      </c>
      <c r="J38" s="85" t="s">
        <v>61</v>
      </c>
      <c r="K38" s="69" t="s">
        <v>65</v>
      </c>
      <c r="L38" s="78"/>
      <c r="M38" s="76">
        <v>78.099999999999994</v>
      </c>
      <c r="N38" s="76" t="s">
        <v>63</v>
      </c>
      <c r="O38" s="76">
        <v>10</v>
      </c>
      <c r="P38" s="79"/>
      <c r="Q38" s="80"/>
      <c r="R38" s="76"/>
      <c r="S38" s="76"/>
      <c r="T38" s="77"/>
    </row>
    <row r="39" spans="1:20" ht="12" customHeight="1" x14ac:dyDescent="0.25">
      <c r="A39" s="47" t="s">
        <v>51</v>
      </c>
      <c r="B39" s="102" t="s">
        <v>31</v>
      </c>
      <c r="C39" s="74"/>
      <c r="D39" s="103">
        <v>18</v>
      </c>
      <c r="E39" s="104" t="s">
        <v>10</v>
      </c>
      <c r="F39" s="105">
        <v>78.099999999999994</v>
      </c>
      <c r="G39" s="105">
        <v>10</v>
      </c>
      <c r="H39" s="106" t="s">
        <v>11</v>
      </c>
      <c r="J39" s="85" t="s">
        <v>61</v>
      </c>
      <c r="L39" s="78" t="s">
        <v>65</v>
      </c>
      <c r="M39" s="76">
        <v>78.099999999999994</v>
      </c>
      <c r="N39" s="76" t="s">
        <v>63</v>
      </c>
      <c r="O39" s="76">
        <v>10</v>
      </c>
      <c r="P39" s="79"/>
      <c r="Q39" s="80"/>
      <c r="R39" s="76"/>
      <c r="S39" s="76"/>
      <c r="T39" s="77"/>
    </row>
    <row r="40" spans="1:20" ht="12" customHeight="1" x14ac:dyDescent="0.25">
      <c r="A40" s="60" t="s">
        <v>2</v>
      </c>
      <c r="B40" s="87" t="s">
        <v>31</v>
      </c>
      <c r="C40" s="71">
        <v>2</v>
      </c>
      <c r="D40" s="128">
        <v>18</v>
      </c>
      <c r="E40" s="89" t="s">
        <v>10</v>
      </c>
      <c r="F40" s="88">
        <v>76.2</v>
      </c>
      <c r="G40" s="88">
        <v>10</v>
      </c>
      <c r="H40" s="38" t="s">
        <v>11</v>
      </c>
      <c r="J40" s="85" t="s">
        <v>61</v>
      </c>
      <c r="L40" s="78" t="s">
        <v>66</v>
      </c>
      <c r="M40" s="76">
        <v>76.2</v>
      </c>
      <c r="N40" s="76" t="s">
        <v>63</v>
      </c>
      <c r="O40" s="76">
        <v>10</v>
      </c>
      <c r="P40" s="79"/>
      <c r="Q40" s="80"/>
      <c r="R40" s="76"/>
      <c r="S40" s="76"/>
      <c r="T40" s="77"/>
    </row>
    <row r="41" spans="1:20" s="75" customFormat="1" ht="15.75" customHeight="1" x14ac:dyDescent="0.25">
      <c r="A41" s="61" t="s">
        <v>33</v>
      </c>
      <c r="B41" s="71" t="s">
        <v>38</v>
      </c>
      <c r="C41" s="71">
        <v>3</v>
      </c>
      <c r="D41" s="129">
        <v>18</v>
      </c>
      <c r="E41" s="130" t="s">
        <v>10</v>
      </c>
      <c r="F41" s="131">
        <v>74.400000000000006</v>
      </c>
      <c r="G41" s="131">
        <v>5</v>
      </c>
      <c r="H41" s="16" t="s">
        <v>11</v>
      </c>
      <c r="J41" s="75" t="s">
        <v>61</v>
      </c>
      <c r="K41" s="69"/>
      <c r="L41" s="111" t="s">
        <v>59</v>
      </c>
      <c r="M41" s="112">
        <v>74.400000000000006</v>
      </c>
      <c r="N41" s="112" t="s">
        <v>63</v>
      </c>
      <c r="O41" s="112">
        <v>5</v>
      </c>
      <c r="P41" s="113"/>
      <c r="Q41" s="114"/>
      <c r="R41" s="112"/>
      <c r="S41" s="112"/>
      <c r="T41" s="115"/>
    </row>
    <row r="42" spans="1:20" ht="12" customHeight="1" x14ac:dyDescent="0.25">
      <c r="A42" s="51" t="s">
        <v>34</v>
      </c>
      <c r="B42" s="92" t="s">
        <v>38</v>
      </c>
      <c r="C42" s="73">
        <v>7</v>
      </c>
      <c r="D42" s="93">
        <v>18</v>
      </c>
      <c r="E42" s="94" t="s">
        <v>10</v>
      </c>
      <c r="F42" s="95">
        <v>72.599999999999994</v>
      </c>
      <c r="G42" s="95">
        <v>10</v>
      </c>
      <c r="H42" s="96" t="s">
        <v>11</v>
      </c>
      <c r="J42" s="85" t="s">
        <v>61</v>
      </c>
      <c r="K42" s="69" t="s">
        <v>64</v>
      </c>
      <c r="L42" s="78"/>
      <c r="M42" s="76">
        <v>72.599999999999994</v>
      </c>
      <c r="N42" s="76" t="s">
        <v>63</v>
      </c>
      <c r="O42" s="76">
        <v>10</v>
      </c>
      <c r="P42" s="79"/>
      <c r="Q42" s="80"/>
      <c r="R42" s="76"/>
      <c r="S42" s="76"/>
      <c r="T42" s="77"/>
    </row>
    <row r="43" spans="1:20" ht="12" customHeight="1" x14ac:dyDescent="0.25">
      <c r="A43" s="50" t="s">
        <v>35</v>
      </c>
      <c r="B43" s="102" t="s">
        <v>38</v>
      </c>
      <c r="C43" s="74"/>
      <c r="D43" s="103">
        <v>18</v>
      </c>
      <c r="E43" s="104" t="s">
        <v>10</v>
      </c>
      <c r="F43" s="105">
        <v>72.599999999999994</v>
      </c>
      <c r="G43" s="105">
        <v>10</v>
      </c>
      <c r="H43" s="106" t="s">
        <v>11</v>
      </c>
      <c r="J43" s="85" t="s">
        <v>61</v>
      </c>
      <c r="L43" s="78" t="s">
        <v>59</v>
      </c>
      <c r="M43" s="76">
        <v>72.599999999999994</v>
      </c>
      <c r="N43" s="76" t="s">
        <v>63</v>
      </c>
      <c r="O43" s="76">
        <v>10</v>
      </c>
      <c r="P43" s="79"/>
      <c r="Q43" s="80"/>
      <c r="R43" s="76"/>
      <c r="S43" s="76"/>
      <c r="T43" s="77"/>
    </row>
    <row r="44" spans="1:20" ht="12" customHeight="1" x14ac:dyDescent="0.25">
      <c r="A44" s="54" t="s">
        <v>39</v>
      </c>
      <c r="B44" s="92" t="s">
        <v>38</v>
      </c>
      <c r="C44" s="73">
        <v>7</v>
      </c>
      <c r="D44" s="93">
        <v>18</v>
      </c>
      <c r="E44" s="94" t="s">
        <v>10</v>
      </c>
      <c r="F44" s="95">
        <v>34.5</v>
      </c>
      <c r="G44" s="95">
        <v>10</v>
      </c>
      <c r="H44" s="96" t="s">
        <v>11</v>
      </c>
      <c r="J44" s="85" t="s">
        <v>61</v>
      </c>
      <c r="K44" s="69" t="s">
        <v>64</v>
      </c>
      <c r="L44" s="78"/>
      <c r="M44" s="76">
        <v>34.5</v>
      </c>
      <c r="N44" s="76" t="s">
        <v>63</v>
      </c>
      <c r="O44" s="76">
        <v>10</v>
      </c>
      <c r="P44" s="79"/>
      <c r="Q44" s="80"/>
      <c r="R44" s="76"/>
      <c r="S44" s="76"/>
      <c r="T44" s="77"/>
    </row>
    <row r="45" spans="1:20" ht="12" customHeight="1" x14ac:dyDescent="0.25">
      <c r="A45" s="53" t="s">
        <v>36</v>
      </c>
      <c r="B45" s="102" t="s">
        <v>38</v>
      </c>
      <c r="C45" s="74"/>
      <c r="D45" s="103">
        <v>18</v>
      </c>
      <c r="E45" s="104" t="s">
        <v>10</v>
      </c>
      <c r="F45" s="105">
        <v>34.5</v>
      </c>
      <c r="G45" s="105">
        <v>10</v>
      </c>
      <c r="H45" s="106" t="s">
        <v>11</v>
      </c>
      <c r="J45" s="85" t="s">
        <v>61</v>
      </c>
      <c r="L45" s="78" t="s">
        <v>59</v>
      </c>
      <c r="M45" s="76">
        <v>34.5</v>
      </c>
      <c r="N45" s="76" t="s">
        <v>63</v>
      </c>
      <c r="O45" s="76">
        <v>10</v>
      </c>
      <c r="P45" s="79"/>
      <c r="Q45" s="80"/>
      <c r="R45" s="76"/>
      <c r="S45" s="76"/>
      <c r="T45" s="77"/>
    </row>
    <row r="46" spans="1:20" s="75" customFormat="1" ht="15.75" customHeight="1" x14ac:dyDescent="0.25">
      <c r="A46" s="132" t="s">
        <v>55</v>
      </c>
      <c r="B46" s="71" t="s">
        <v>38</v>
      </c>
      <c r="C46" s="71">
        <v>3</v>
      </c>
      <c r="D46" s="129">
        <v>18</v>
      </c>
      <c r="E46" s="130" t="s">
        <v>10</v>
      </c>
      <c r="F46" s="131">
        <v>34.5</v>
      </c>
      <c r="G46" s="131">
        <v>5</v>
      </c>
      <c r="H46" s="16" t="s">
        <v>11</v>
      </c>
      <c r="J46" s="75" t="s">
        <v>61</v>
      </c>
      <c r="K46" s="69"/>
      <c r="L46" s="111" t="s">
        <v>59</v>
      </c>
      <c r="M46" s="112">
        <v>34.5</v>
      </c>
      <c r="N46" s="112" t="s">
        <v>63</v>
      </c>
      <c r="O46" s="112">
        <v>5</v>
      </c>
      <c r="P46" s="113"/>
      <c r="Q46" s="114"/>
      <c r="R46" s="112"/>
      <c r="S46" s="112"/>
      <c r="T46" s="115"/>
    </row>
    <row r="47" spans="1:20" s="134" customFormat="1" ht="12" customHeight="1" x14ac:dyDescent="0.25">
      <c r="A47" s="3"/>
      <c r="B47" s="36"/>
      <c r="C47" s="3"/>
      <c r="D47" s="133"/>
      <c r="E47" s="91"/>
      <c r="F47" s="90"/>
      <c r="G47" s="90"/>
      <c r="H47" s="91"/>
      <c r="K47" s="3"/>
      <c r="L47" s="90"/>
      <c r="M47" s="36"/>
      <c r="N47" s="36"/>
      <c r="O47" s="36"/>
      <c r="Q47" s="90"/>
      <c r="R47" s="36"/>
      <c r="S47" s="36"/>
      <c r="T47" s="36"/>
    </row>
    <row r="48" spans="1:20" ht="12" customHeight="1" x14ac:dyDescent="0.25">
      <c r="A48" s="62" t="s">
        <v>22</v>
      </c>
      <c r="B48" s="87" t="s">
        <v>18</v>
      </c>
      <c r="C48" s="71">
        <v>1</v>
      </c>
      <c r="D48" s="89" t="s">
        <v>42</v>
      </c>
      <c r="E48" s="89" t="s">
        <v>10</v>
      </c>
      <c r="F48" s="135">
        <v>267.2</v>
      </c>
      <c r="G48" s="136"/>
      <c r="H48" s="91"/>
    </row>
    <row r="49" spans="1:20" ht="12" customHeight="1" x14ac:dyDescent="0.25">
      <c r="A49" s="43" t="s">
        <v>2</v>
      </c>
      <c r="B49" s="92" t="s">
        <v>29</v>
      </c>
      <c r="C49" s="73">
        <v>2</v>
      </c>
      <c r="D49" s="93" t="s">
        <v>42</v>
      </c>
      <c r="E49" s="94" t="s">
        <v>10</v>
      </c>
      <c r="F49" s="137">
        <v>230</v>
      </c>
      <c r="G49" s="90"/>
    </row>
    <row r="50" spans="1:20" ht="12" customHeight="1" x14ac:dyDescent="0.25">
      <c r="A50" s="47" t="s">
        <v>51</v>
      </c>
      <c r="B50" s="102" t="s">
        <v>29</v>
      </c>
      <c r="C50" s="74"/>
      <c r="D50" s="103" t="s">
        <v>42</v>
      </c>
      <c r="E50" s="104" t="s">
        <v>10</v>
      </c>
      <c r="F50" s="138">
        <v>230</v>
      </c>
      <c r="G50" s="90"/>
      <c r="H50" s="91"/>
    </row>
    <row r="51" spans="1:20" ht="12" customHeight="1" x14ac:dyDescent="0.25">
      <c r="A51" s="57" t="s">
        <v>34</v>
      </c>
      <c r="B51" s="87" t="s">
        <v>38</v>
      </c>
      <c r="C51" s="71">
        <v>1</v>
      </c>
      <c r="D51" s="128" t="s">
        <v>42</v>
      </c>
      <c r="E51" s="89" t="s">
        <v>10</v>
      </c>
      <c r="F51" s="135">
        <v>72.599999999999994</v>
      </c>
      <c r="G51" s="90"/>
      <c r="H51" s="91"/>
    </row>
    <row r="52" spans="1:20" ht="12" customHeight="1" x14ac:dyDescent="0.25">
      <c r="A52" s="63" t="s">
        <v>39</v>
      </c>
      <c r="B52" s="87" t="s">
        <v>38</v>
      </c>
      <c r="C52" s="71">
        <v>1</v>
      </c>
      <c r="D52" s="128" t="s">
        <v>42</v>
      </c>
      <c r="E52" s="89" t="s">
        <v>10</v>
      </c>
      <c r="F52" s="135">
        <v>34.5</v>
      </c>
      <c r="G52" s="90"/>
      <c r="H52" s="91"/>
    </row>
    <row r="53" spans="1:20" s="134" customFormat="1" ht="12" customHeight="1" x14ac:dyDescent="0.25">
      <c r="A53" s="27"/>
      <c r="B53" s="36"/>
      <c r="C53" s="3"/>
      <c r="D53" s="91"/>
      <c r="E53" s="91"/>
      <c r="F53" s="139"/>
      <c r="G53" s="90"/>
      <c r="H53" s="91"/>
      <c r="K53" s="3"/>
      <c r="L53" s="90"/>
      <c r="M53" s="36"/>
      <c r="N53" s="36"/>
      <c r="O53" s="36"/>
      <c r="Q53" s="90"/>
      <c r="R53" s="36"/>
      <c r="S53" s="36"/>
      <c r="T53" s="36"/>
    </row>
    <row r="54" spans="1:20" ht="12" customHeight="1" x14ac:dyDescent="0.25">
      <c r="A54" s="48" t="s">
        <v>33</v>
      </c>
      <c r="B54" s="92" t="s">
        <v>37</v>
      </c>
      <c r="C54" s="73">
        <v>1</v>
      </c>
      <c r="D54" s="93" t="s">
        <v>43</v>
      </c>
      <c r="E54" s="94" t="s">
        <v>10</v>
      </c>
      <c r="F54" s="137">
        <v>133.6</v>
      </c>
      <c r="G54" s="90"/>
      <c r="H54" s="91"/>
    </row>
    <row r="55" spans="1:20" ht="12" customHeight="1" x14ac:dyDescent="0.25">
      <c r="A55" s="61" t="s">
        <v>33</v>
      </c>
      <c r="B55" s="87" t="s">
        <v>38</v>
      </c>
      <c r="C55" s="71">
        <v>1</v>
      </c>
      <c r="D55" s="128" t="s">
        <v>43</v>
      </c>
      <c r="E55" s="89" t="s">
        <v>10</v>
      </c>
      <c r="F55" s="135">
        <v>74.400000000000006</v>
      </c>
      <c r="G55" s="90"/>
      <c r="H55" s="91"/>
    </row>
    <row r="56" spans="1:20" ht="12" customHeight="1" x14ac:dyDescent="0.25">
      <c r="A56" s="56" t="s">
        <v>55</v>
      </c>
      <c r="B56" s="102" t="s">
        <v>38</v>
      </c>
      <c r="C56" s="74">
        <v>1</v>
      </c>
      <c r="D56" s="103" t="s">
        <v>43</v>
      </c>
      <c r="E56" s="104" t="s">
        <v>10</v>
      </c>
      <c r="F56" s="138">
        <v>34.5</v>
      </c>
      <c r="G56" s="90"/>
      <c r="H56" s="91"/>
    </row>
    <row r="57" spans="1:20" ht="12" customHeight="1" x14ac:dyDescent="0.25">
      <c r="A57" s="3"/>
      <c r="B57" s="36"/>
      <c r="C57" s="3"/>
      <c r="D57" s="133"/>
      <c r="E57" s="91"/>
      <c r="F57" s="90"/>
      <c r="G57" s="90"/>
      <c r="H57" s="91"/>
    </row>
    <row r="58" spans="1:20" ht="12" customHeight="1" x14ac:dyDescent="0.25">
      <c r="A58" s="3"/>
      <c r="B58" s="36"/>
      <c r="C58" s="3"/>
      <c r="D58" s="133"/>
      <c r="E58" s="91"/>
      <c r="F58" s="139"/>
      <c r="G58" s="90"/>
      <c r="H58" s="91"/>
    </row>
    <row r="59" spans="1:20" ht="12" customHeight="1" x14ac:dyDescent="0.25">
      <c r="A59" s="3"/>
      <c r="B59" s="36"/>
      <c r="C59" s="3"/>
      <c r="D59" s="133"/>
      <c r="E59" s="91"/>
      <c r="F59" s="90"/>
      <c r="G59" s="90"/>
      <c r="H59" s="91"/>
    </row>
    <row r="60" spans="1:20" ht="12" customHeight="1" x14ac:dyDescent="0.25">
      <c r="A60" s="41"/>
      <c r="B60" s="36"/>
      <c r="C60" s="3"/>
      <c r="D60" s="133"/>
      <c r="E60" s="91"/>
      <c r="F60" s="90"/>
      <c r="G60" s="90"/>
      <c r="H60" s="91"/>
    </row>
    <row r="61" spans="1:20" ht="12" customHeight="1" x14ac:dyDescent="0.25">
      <c r="A61" s="3"/>
      <c r="B61" s="36"/>
      <c r="C61" s="3"/>
      <c r="D61" s="133"/>
      <c r="E61" s="91"/>
      <c r="F61" s="90"/>
      <c r="G61" s="90"/>
      <c r="H61" s="91"/>
    </row>
    <row r="62" spans="1:20" ht="12" customHeight="1" x14ac:dyDescent="0.25">
      <c r="A62" s="36"/>
      <c r="B62" s="36"/>
      <c r="C62" s="3"/>
      <c r="D62" s="36"/>
      <c r="E62" s="36"/>
      <c r="F62" s="36"/>
      <c r="G62" s="36"/>
      <c r="H62" s="36"/>
    </row>
    <row r="63" spans="1:20" ht="12" customHeight="1" x14ac:dyDescent="0.25">
      <c r="A63" s="41"/>
      <c r="B63" s="36"/>
      <c r="C63" s="3"/>
      <c r="D63" s="133"/>
      <c r="E63" s="91"/>
      <c r="F63" s="90"/>
      <c r="G63" s="90"/>
      <c r="H63" s="91"/>
    </row>
    <row r="64" spans="1:20" ht="12" customHeight="1" x14ac:dyDescent="0.25">
      <c r="A64" s="3"/>
      <c r="B64" s="36"/>
      <c r="C64" s="3"/>
      <c r="D64" s="133"/>
      <c r="E64" s="91"/>
      <c r="F64" s="90"/>
      <c r="G64" s="90"/>
      <c r="H64" s="91"/>
    </row>
    <row r="65" spans="1:8" ht="12" customHeight="1" x14ac:dyDescent="0.25">
      <c r="A65" s="36"/>
      <c r="B65" s="36"/>
      <c r="C65" s="3"/>
      <c r="D65" s="36"/>
      <c r="E65" s="36"/>
      <c r="F65" s="36"/>
      <c r="G65" s="36"/>
      <c r="H65" s="36"/>
    </row>
    <row r="66" spans="1:8" ht="12" customHeight="1" x14ac:dyDescent="0.25">
      <c r="A66" s="3"/>
      <c r="B66" s="36"/>
      <c r="C66" s="3"/>
      <c r="D66" s="133"/>
      <c r="E66" s="91"/>
      <c r="F66" s="90"/>
      <c r="G66" s="90"/>
      <c r="H66" s="91"/>
    </row>
    <row r="67" spans="1:8" ht="12" customHeight="1" x14ac:dyDescent="0.25">
      <c r="A67" s="3"/>
      <c r="B67" s="36"/>
      <c r="C67" s="3"/>
      <c r="D67" s="36"/>
      <c r="E67" s="36"/>
      <c r="F67" s="36"/>
      <c r="G67" s="36"/>
      <c r="H67" s="36"/>
    </row>
    <row r="68" spans="1:8" ht="12" customHeight="1" x14ac:dyDescent="0.25">
      <c r="A68" s="3"/>
      <c r="B68" s="36"/>
      <c r="C68" s="3"/>
      <c r="D68" s="133"/>
      <c r="E68" s="91"/>
      <c r="F68" s="90"/>
      <c r="G68" s="90"/>
      <c r="H68" s="91"/>
    </row>
    <row r="69" spans="1:8" ht="12" customHeight="1" x14ac:dyDescent="0.25">
      <c r="A69" s="3"/>
      <c r="B69" s="36"/>
      <c r="C69" s="3"/>
      <c r="D69" s="36"/>
      <c r="E69" s="91"/>
      <c r="F69" s="36"/>
      <c r="G69" s="36"/>
      <c r="H69" s="91"/>
    </row>
    <row r="70" spans="1:8" ht="12" customHeight="1" x14ac:dyDescent="0.25">
      <c r="A70" s="3"/>
      <c r="B70" s="36"/>
      <c r="C70" s="3"/>
      <c r="D70" s="133"/>
      <c r="E70" s="91"/>
      <c r="F70" s="90" t="s">
        <v>46</v>
      </c>
      <c r="G70" s="90"/>
      <c r="H70" s="91"/>
    </row>
    <row r="71" spans="1:8" ht="12" customHeight="1" x14ac:dyDescent="0.25">
      <c r="A71" s="3"/>
      <c r="B71" s="36"/>
      <c r="C71" s="3"/>
      <c r="D71" s="36"/>
      <c r="E71" s="36"/>
      <c r="F71" s="36"/>
      <c r="G71" s="36"/>
      <c r="H71" s="36"/>
    </row>
    <row r="72" spans="1:8" ht="12" customHeight="1" x14ac:dyDescent="0.25">
      <c r="A72" s="36"/>
      <c r="B72" s="36"/>
      <c r="C72" s="3"/>
      <c r="D72" s="133"/>
      <c r="E72" s="91"/>
      <c r="F72" s="90"/>
      <c r="G72" s="90"/>
      <c r="H72" s="91"/>
    </row>
    <row r="73" spans="1:8" ht="12" customHeight="1" x14ac:dyDescent="0.25">
      <c r="A73" s="36"/>
      <c r="B73" s="36"/>
      <c r="C73" s="3"/>
      <c r="D73" s="36"/>
      <c r="E73" s="36"/>
      <c r="F73" s="36"/>
      <c r="G73" s="36"/>
      <c r="H73" s="36"/>
    </row>
    <row r="74" spans="1:8" ht="12" customHeight="1" x14ac:dyDescent="0.25">
      <c r="A74" s="3"/>
      <c r="B74" s="36"/>
      <c r="C74" s="3"/>
      <c r="D74" s="133"/>
      <c r="E74" s="91"/>
      <c r="F74" s="90"/>
      <c r="G74" s="90"/>
      <c r="H74" s="91"/>
    </row>
    <row r="75" spans="1:8" ht="12" customHeight="1" x14ac:dyDescent="0.25">
      <c r="A75" s="3"/>
      <c r="B75" s="36"/>
      <c r="C75" s="3"/>
      <c r="D75" s="36"/>
      <c r="E75" s="36"/>
      <c r="F75" s="36"/>
      <c r="G75" s="36"/>
      <c r="H75" s="36"/>
    </row>
    <row r="76" spans="1:8" ht="12" customHeight="1" x14ac:dyDescent="0.25">
      <c r="A76" s="36"/>
      <c r="B76" s="36"/>
      <c r="C76" s="3"/>
      <c r="D76" s="133"/>
      <c r="E76" s="91"/>
      <c r="F76" s="90"/>
      <c r="G76" s="90"/>
      <c r="H76" s="91"/>
    </row>
    <row r="77" spans="1:8" ht="12" customHeight="1" x14ac:dyDescent="0.25">
      <c r="A77" s="27"/>
      <c r="B77" s="36"/>
      <c r="C77" s="3"/>
      <c r="D77" s="36"/>
      <c r="E77" s="91"/>
      <c r="F77" s="36"/>
      <c r="G77" s="36"/>
      <c r="H77" s="91"/>
    </row>
    <row r="78" spans="1:8" ht="12" customHeight="1" x14ac:dyDescent="0.25">
      <c r="A78" s="27"/>
      <c r="B78" s="36"/>
      <c r="C78" s="3"/>
      <c r="D78" s="90"/>
      <c r="E78" s="91"/>
      <c r="F78" s="90"/>
      <c r="G78" s="90"/>
      <c r="H78" s="91"/>
    </row>
    <row r="79" spans="1:8" ht="12" customHeight="1" x14ac:dyDescent="0.25">
      <c r="A79" s="27"/>
      <c r="B79" s="36"/>
      <c r="C79" s="3"/>
      <c r="D79" s="90"/>
      <c r="E79" s="91"/>
      <c r="F79" s="90"/>
      <c r="G79" s="90"/>
      <c r="H79" s="91"/>
    </row>
    <row r="80" spans="1:8" ht="12" customHeight="1" x14ac:dyDescent="0.25">
      <c r="A80" s="97"/>
      <c r="B80" s="36"/>
      <c r="C80" s="3"/>
      <c r="D80" s="36"/>
      <c r="E80" s="36"/>
      <c r="F80" s="36"/>
      <c r="G80" s="36"/>
      <c r="H80" s="36"/>
    </row>
    <row r="81" spans="1:8" ht="12" customHeight="1" x14ac:dyDescent="0.25">
      <c r="A81" s="97"/>
      <c r="B81" s="36"/>
      <c r="C81" s="3"/>
      <c r="D81" s="36"/>
      <c r="E81" s="36"/>
      <c r="F81" s="36"/>
      <c r="G81" s="36"/>
      <c r="H81" s="36"/>
    </row>
    <row r="82" spans="1:8" ht="12" customHeight="1" x14ac:dyDescent="0.25"/>
    <row r="83" spans="1:8" ht="12" customHeight="1" x14ac:dyDescent="0.25"/>
    <row r="84" spans="1:8" ht="12" customHeight="1" x14ac:dyDescent="0.25"/>
    <row r="85" spans="1:8" ht="12" customHeight="1" x14ac:dyDescent="0.25"/>
    <row r="86" spans="1:8" ht="12" customHeight="1" x14ac:dyDescent="0.25"/>
    <row r="87" spans="1:8" ht="12" customHeight="1" x14ac:dyDescent="0.25"/>
    <row r="88" spans="1:8" ht="12" customHeight="1" x14ac:dyDescent="0.25"/>
    <row r="89" spans="1:8" ht="12" customHeight="1" x14ac:dyDescent="0.25"/>
    <row r="90" spans="1:8" ht="12" customHeight="1" x14ac:dyDescent="0.25"/>
    <row r="91" spans="1:8" ht="12" customHeight="1" x14ac:dyDescent="0.25"/>
    <row r="92" spans="1:8" ht="12" customHeight="1" x14ac:dyDescent="0.25"/>
    <row r="93" spans="1:8" ht="12" customHeight="1" x14ac:dyDescent="0.25"/>
    <row r="94" spans="1:8" ht="12" customHeight="1" x14ac:dyDescent="0.25"/>
    <row r="95" spans="1:8" ht="12" customHeight="1" x14ac:dyDescent="0.25"/>
    <row r="96" spans="1:8" ht="12" customHeight="1" x14ac:dyDescent="0.25"/>
    <row r="97" ht="12" customHeight="1" x14ac:dyDescent="0.25"/>
  </sheetData>
  <sortState ref="A49:F52">
    <sortCondition descending="1" ref="F48"/>
  </sortState>
  <pageMargins left="0.7" right="0.7" top="0.75" bottom="0.75" header="0.3" footer="0.3"/>
  <pageSetup paperSize="9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Complet (osb)</vt:lpstr>
      <vt:lpstr>Commande 1</vt:lpstr>
      <vt:lpstr>Complet (mutliplex-osb)</vt:lpstr>
      <vt:lpstr>Prototype</vt:lpstr>
      <vt:lpstr>Prototype (morceaux détaillés)</vt:lpstr>
      <vt:lpstr>Proto (morceaux)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Lapointe</dc:creator>
  <cp:lastModifiedBy>Lucie Lapointe</cp:lastModifiedBy>
  <dcterms:created xsi:type="dcterms:W3CDTF">2017-03-09T15:35:34Z</dcterms:created>
  <dcterms:modified xsi:type="dcterms:W3CDTF">2017-04-18T17:45:35Z</dcterms:modified>
</cp:coreProperties>
</file>